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 refMode="R1C1"/>
</workbook>
</file>

<file path=xl/sharedStrings.xml><?xml version="1.0" encoding="utf-8"?>
<sst xmlns="http://schemas.openxmlformats.org/spreadsheetml/2006/main" count="133" uniqueCount="88">
  <si>
    <t>Волгоградская областная</t>
  </si>
  <si>
    <t xml:space="preserve">Федерация Спортивного </t>
  </si>
  <si>
    <t>Боулинга</t>
  </si>
  <si>
    <t xml:space="preserve">1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</si>
  <si>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</si>
  <si>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</si>
  <si>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</si>
  <si>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</si>
  <si>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</si>
  <si>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</si>
  <si>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</si>
  <si>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</si>
  <si>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</si>
  <si>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</si>
  <si>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</si>
  <si>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</si>
  <si>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</si>
  <si>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</si>
  <si>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</si>
  <si>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</si>
  <si>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</si>
  <si>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</si>
  <si>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</si>
  <si>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</si>
  <si>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</si>
  <si>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</si>
  <si>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</si>
  <si>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</si>
  <si>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</si>
  <si>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Иванова О.</t>
  </si>
  <si>
    <t>Вайнман А.</t>
  </si>
  <si>
    <t>Кияшкин А.</t>
  </si>
  <si>
    <t>Лихолай А.</t>
  </si>
  <si>
    <t>Марченко П.</t>
  </si>
  <si>
    <t>Мисходжев Р.</t>
  </si>
  <si>
    <t>Анипко А.</t>
  </si>
  <si>
    <t>Корецкая Я.</t>
  </si>
  <si>
    <t>Корецкий В.</t>
  </si>
  <si>
    <t>Топольский А.</t>
  </si>
  <si>
    <t>Лаптев В.</t>
  </si>
  <si>
    <t>Беляков А.</t>
  </si>
  <si>
    <t>Ульянова А.</t>
  </si>
  <si>
    <t>Калачев П.</t>
  </si>
  <si>
    <t>Фамин Д.</t>
  </si>
  <si>
    <t>Егозарьян А.</t>
  </si>
  <si>
    <t>Мясников В.</t>
  </si>
  <si>
    <t>Шатыгина И.</t>
  </si>
  <si>
    <t>Поляков А.</t>
  </si>
  <si>
    <t>Тарапатин В.</t>
  </si>
  <si>
    <t>Гущин А.</t>
  </si>
  <si>
    <t>Белов А.</t>
  </si>
  <si>
    <t>Тетюшев А.</t>
  </si>
  <si>
    <t>Руденко С.</t>
  </si>
  <si>
    <t>Таблица результатов Открытого Чемпионата Волгоградской обл. 2013</t>
  </si>
  <si>
    <t>26 января 2013 г.</t>
  </si>
  <si>
    <t>Мерзликин А.</t>
  </si>
  <si>
    <t>Лазарев С.</t>
  </si>
  <si>
    <t>Кашкин В.</t>
  </si>
  <si>
    <t>Тихонов К.</t>
  </si>
  <si>
    <t>Рябыкин И.</t>
  </si>
  <si>
    <t>Кисель В.</t>
  </si>
  <si>
    <t>Юртаева А.</t>
  </si>
  <si>
    <t>Карпов С.</t>
  </si>
  <si>
    <t>26  января 2013г.</t>
  </si>
  <si>
    <t>Попов В.</t>
  </si>
  <si>
    <t>Горбунов И.</t>
  </si>
  <si>
    <t>Горбунова О.</t>
  </si>
  <si>
    <t>Хохлов С.</t>
  </si>
  <si>
    <t>Авдеев М.</t>
  </si>
  <si>
    <t>Джумаев П</t>
  </si>
  <si>
    <t>Марчеко П.</t>
  </si>
  <si>
    <t>Павлов В.</t>
  </si>
  <si>
    <t>Рычагов М</t>
  </si>
  <si>
    <t>Соков А.</t>
  </si>
  <si>
    <t>Антюфеев Г.</t>
  </si>
  <si>
    <t>Антюфеева Е.</t>
  </si>
  <si>
    <t>Безотосная В.</t>
  </si>
  <si>
    <t>Безотосный А</t>
  </si>
  <si>
    <t>Дюмин Д.</t>
  </si>
  <si>
    <t>Жиделев А</t>
  </si>
  <si>
    <t>Котяров М.</t>
  </si>
  <si>
    <t>Майоров И.</t>
  </si>
  <si>
    <t>Майорова О.</t>
  </si>
  <si>
    <t>Шукаев М</t>
  </si>
  <si>
    <t>Котяров Н.</t>
  </si>
  <si>
    <t>Кекеев Б.</t>
  </si>
  <si>
    <t>Котляров М.</t>
  </si>
  <si>
    <t>Котляров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</si>
</sst>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4" borderId="16" xfId="53" applyFont="1" applyFill="1" applyBorder="1" applyProtection="1">
      <alignment/>
      <protection locked="0"/>
    </xf>
    <xf numFmtId="0" fontId="12" fillId="34" borderId="18" xfId="0" applyFont="1" applyFill="1" applyBorder="1" applyAlignment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12" fillId="34" borderId="2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6" xfId="53" applyFont="1" applyFill="1" applyBorder="1" applyAlignment="1">
      <alignment horizontal="center"/>
      <protection/>
    </xf>
    <xf numFmtId="0" fontId="12" fillId="34" borderId="25" xfId="0" applyFont="1" applyFill="1" applyBorder="1" applyAlignment="1" applyProtection="1">
      <alignment/>
      <protection locked="0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0" fontId="24" fillId="36" borderId="26" xfId="0" applyFont="1" applyFill="1" applyBorder="1" applyAlignment="1">
      <alignment horizontal="center"/>
    </xf>
    <xf numFmtId="0" fontId="30" fillId="34" borderId="27" xfId="0" applyNumberFormat="1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1" fontId="31" fillId="34" borderId="13" xfId="0" applyNumberFormat="1" applyFont="1" applyFill="1" applyBorder="1" applyAlignment="1">
      <alignment horizontal="center"/>
    </xf>
    <xf numFmtId="1" fontId="31" fillId="34" borderId="0" xfId="0" applyNumberFormat="1" applyFont="1" applyFill="1" applyBorder="1" applyAlignment="1">
      <alignment horizontal="center"/>
    </xf>
    <xf numFmtId="1" fontId="31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31" fillId="34" borderId="11" xfId="0" applyNumberFormat="1" applyFont="1" applyFill="1" applyBorder="1" applyAlignment="1">
      <alignment horizontal="center"/>
    </xf>
    <xf numFmtId="1" fontId="31" fillId="34" borderId="18" xfId="0" applyNumberFormat="1" applyFont="1" applyFill="1" applyBorder="1" applyAlignment="1">
      <alignment horizontal="center"/>
    </xf>
    <xf numFmtId="1" fontId="31" fillId="34" borderId="15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2" fillId="34" borderId="13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 applyProtection="1">
      <alignment horizontal="center"/>
      <protection locked="0"/>
    </xf>
    <xf numFmtId="1" fontId="33" fillId="37" borderId="13" xfId="0" applyNumberFormat="1" applyFont="1" applyFill="1" applyBorder="1" applyAlignment="1">
      <alignment horizontal="center"/>
    </xf>
    <xf numFmtId="1" fontId="33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34" borderId="28" xfId="0" applyFon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6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5" fillId="34" borderId="16" xfId="53" applyFont="1" applyFill="1" applyBorder="1" applyProtection="1">
      <alignment/>
      <protection locked="0"/>
    </xf>
    <xf numFmtId="0" fontId="8" fillId="38" borderId="13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1" fontId="13" fillId="39" borderId="13" xfId="0" applyNumberFormat="1" applyFont="1" applyFill="1" applyBorder="1" applyAlignment="1">
      <alignment horizontal="center" vertical="center"/>
    </xf>
    <xf numFmtId="1" fontId="13" fillId="4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0"/>
  <sheetViews>
    <sheetView zoomScalePageLayoutView="0" workbookViewId="0" topLeftCell="A6">
      <selection activeCell="B66" sqref="B66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53</v>
      </c>
      <c r="D5" s="4"/>
      <c r="O5" s="5"/>
      <c r="P5" s="5"/>
    </row>
    <row r="6" spans="5:16" s="6" customFormat="1" ht="14.25" customHeight="1">
      <c r="E6" s="7" t="s">
        <v>3</v>
      </c>
      <c r="G6" s="7" t="s">
        <v>54</v>
      </c>
      <c r="H6" s="7"/>
      <c r="O6" s="8"/>
      <c r="P6" s="8"/>
    </row>
    <row r="7" spans="1:16" s="16" customFormat="1" ht="12" customHeight="1">
      <c r="A7" s="9"/>
      <c r="B7" s="10" t="s">
        <v>4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5</v>
      </c>
      <c r="J7" s="10" t="s">
        <v>6</v>
      </c>
      <c r="K7" s="10" t="s">
        <v>7</v>
      </c>
      <c r="L7" s="10" t="s">
        <v>8</v>
      </c>
      <c r="M7" s="13" t="s">
        <v>9</v>
      </c>
      <c r="N7" s="14" t="s">
        <v>10</v>
      </c>
      <c r="O7" s="14" t="s">
        <v>11</v>
      </c>
      <c r="P7" s="15"/>
    </row>
    <row r="8" spans="1:18" s="16" customFormat="1" ht="12" customHeight="1">
      <c r="A8" s="17">
        <v>34</v>
      </c>
      <c r="B8" s="18" t="s">
        <v>77</v>
      </c>
      <c r="C8" s="19">
        <v>225</v>
      </c>
      <c r="D8" s="20">
        <v>172</v>
      </c>
      <c r="E8" s="21">
        <v>203</v>
      </c>
      <c r="F8" s="20">
        <v>202</v>
      </c>
      <c r="G8" s="21">
        <v>246</v>
      </c>
      <c r="H8" s="20">
        <v>203</v>
      </c>
      <c r="I8" s="22">
        <f aca="true" t="shared" si="0" ref="I8:I50">SUM(C8:H8)</f>
        <v>1251</v>
      </c>
      <c r="J8" s="23">
        <f aca="true" t="shared" si="1" ref="J8:J50">AVERAGE(C8:H8)</f>
        <v>208.5</v>
      </c>
      <c r="K8" s="24">
        <f aca="true" t="shared" si="2" ref="K8:K50">MAX(C8:H8)</f>
        <v>246</v>
      </c>
      <c r="L8" s="24">
        <f aca="true" t="shared" si="3" ref="L8:L50">IF(D8&lt;&gt;"",MAX(C8:H8)-MIN(C8:H8),"")</f>
        <v>74</v>
      </c>
      <c r="M8" s="22">
        <v>1</v>
      </c>
      <c r="N8" s="25">
        <f aca="true" t="shared" si="4" ref="N8:N33">MIN(C8:H8)</f>
        <v>172</v>
      </c>
      <c r="O8" s="26"/>
      <c r="P8" s="26"/>
      <c r="Q8" s="26"/>
      <c r="R8" s="26"/>
    </row>
    <row r="9" spans="1:16" s="16" customFormat="1" ht="12" customHeight="1">
      <c r="A9" s="17">
        <v>12</v>
      </c>
      <c r="B9" s="32" t="s">
        <v>70</v>
      </c>
      <c r="C9" s="27">
        <v>224</v>
      </c>
      <c r="D9" s="20">
        <v>211</v>
      </c>
      <c r="E9" s="21">
        <v>176</v>
      </c>
      <c r="F9" s="20">
        <v>175</v>
      </c>
      <c r="G9" s="21">
        <v>235</v>
      </c>
      <c r="H9" s="20">
        <v>212</v>
      </c>
      <c r="I9" s="22">
        <f t="shared" si="0"/>
        <v>1233</v>
      </c>
      <c r="J9" s="23">
        <f t="shared" si="1"/>
        <v>205.5</v>
      </c>
      <c r="K9" s="24">
        <f t="shared" si="2"/>
        <v>235</v>
      </c>
      <c r="L9" s="24">
        <f t="shared" si="3"/>
        <v>60</v>
      </c>
      <c r="M9" s="22">
        <v>2</v>
      </c>
      <c r="N9" s="25">
        <f t="shared" si="4"/>
        <v>175</v>
      </c>
      <c r="O9" s="28">
        <f aca="true" t="shared" si="5" ref="O9:O28">MIN(C9:H9)</f>
        <v>175</v>
      </c>
      <c r="P9" s="15"/>
    </row>
    <row r="10" spans="1:16" s="16" customFormat="1" ht="12" customHeight="1">
      <c r="A10" s="17">
        <v>31</v>
      </c>
      <c r="B10" s="35" t="s">
        <v>80</v>
      </c>
      <c r="C10" s="27">
        <v>195</v>
      </c>
      <c r="D10" s="20">
        <v>172</v>
      </c>
      <c r="E10" s="21">
        <v>181</v>
      </c>
      <c r="F10" s="20">
        <v>247</v>
      </c>
      <c r="G10" s="21">
        <v>216</v>
      </c>
      <c r="H10" s="20">
        <v>216</v>
      </c>
      <c r="I10" s="22">
        <f t="shared" si="0"/>
        <v>1227</v>
      </c>
      <c r="J10" s="23">
        <f t="shared" si="1"/>
        <v>204.5</v>
      </c>
      <c r="K10" s="24">
        <f t="shared" si="2"/>
        <v>247</v>
      </c>
      <c r="L10" s="24">
        <f t="shared" si="3"/>
        <v>75</v>
      </c>
      <c r="M10" s="22">
        <v>3</v>
      </c>
      <c r="N10" s="25">
        <f t="shared" si="4"/>
        <v>172</v>
      </c>
      <c r="O10" s="28">
        <f t="shared" si="5"/>
        <v>172</v>
      </c>
      <c r="P10" s="15"/>
    </row>
    <row r="11" spans="1:16" s="16" customFormat="1" ht="12" customHeight="1">
      <c r="A11" s="17">
        <v>46</v>
      </c>
      <c r="B11" s="18" t="s">
        <v>50</v>
      </c>
      <c r="C11" s="27">
        <v>177</v>
      </c>
      <c r="D11" s="21">
        <v>184</v>
      </c>
      <c r="E11" s="29">
        <v>197</v>
      </c>
      <c r="F11" s="30">
        <v>211</v>
      </c>
      <c r="G11" s="29">
        <v>225</v>
      </c>
      <c r="H11" s="30">
        <v>201</v>
      </c>
      <c r="I11" s="22">
        <f t="shared" si="0"/>
        <v>1195</v>
      </c>
      <c r="J11" s="23">
        <f t="shared" si="1"/>
        <v>199.16666666666666</v>
      </c>
      <c r="K11" s="24">
        <f t="shared" si="2"/>
        <v>225</v>
      </c>
      <c r="L11" s="24">
        <f t="shared" si="3"/>
        <v>48</v>
      </c>
      <c r="M11" s="22">
        <v>4</v>
      </c>
      <c r="N11" s="25">
        <f t="shared" si="4"/>
        <v>177</v>
      </c>
      <c r="O11" s="28">
        <f t="shared" si="5"/>
        <v>177</v>
      </c>
      <c r="P11" s="15"/>
    </row>
    <row r="12" spans="1:16" s="16" customFormat="1" ht="12" customHeight="1">
      <c r="A12" s="17">
        <v>10</v>
      </c>
      <c r="B12" s="18" t="s">
        <v>71</v>
      </c>
      <c r="C12" s="27">
        <v>213</v>
      </c>
      <c r="D12" s="31">
        <v>178</v>
      </c>
      <c r="E12" s="21">
        <v>187</v>
      </c>
      <c r="F12" s="20">
        <v>201</v>
      </c>
      <c r="G12" s="21">
        <v>213</v>
      </c>
      <c r="H12" s="27">
        <v>189</v>
      </c>
      <c r="I12" s="22">
        <f t="shared" si="0"/>
        <v>1181</v>
      </c>
      <c r="J12" s="23">
        <f t="shared" si="1"/>
        <v>196.83333333333334</v>
      </c>
      <c r="K12" s="24">
        <f t="shared" si="2"/>
        <v>213</v>
      </c>
      <c r="L12" s="155">
        <f t="shared" si="3"/>
        <v>35</v>
      </c>
      <c r="M12" s="22">
        <v>5</v>
      </c>
      <c r="N12" s="25">
        <f t="shared" si="4"/>
        <v>178</v>
      </c>
      <c r="O12" s="28">
        <f t="shared" si="5"/>
        <v>178</v>
      </c>
      <c r="P12" s="15"/>
    </row>
    <row r="13" spans="1:16" s="16" customFormat="1" ht="12" customHeight="1">
      <c r="A13" s="17">
        <v>49</v>
      </c>
      <c r="B13" s="32" t="s">
        <v>34</v>
      </c>
      <c r="C13" s="19">
        <v>232</v>
      </c>
      <c r="D13" s="33">
        <v>164</v>
      </c>
      <c r="E13" s="34">
        <v>199</v>
      </c>
      <c r="F13" s="33">
        <v>229</v>
      </c>
      <c r="G13" s="34">
        <v>179</v>
      </c>
      <c r="H13" s="33">
        <v>178</v>
      </c>
      <c r="I13" s="22">
        <f t="shared" si="0"/>
        <v>1181</v>
      </c>
      <c r="J13" s="23">
        <f t="shared" si="1"/>
        <v>196.83333333333334</v>
      </c>
      <c r="K13" s="24">
        <f t="shared" si="2"/>
        <v>232</v>
      </c>
      <c r="L13" s="156">
        <f t="shared" si="3"/>
        <v>68</v>
      </c>
      <c r="M13" s="22">
        <v>6</v>
      </c>
      <c r="N13" s="25">
        <f t="shared" si="4"/>
        <v>164</v>
      </c>
      <c r="O13" s="28">
        <f t="shared" si="5"/>
        <v>164</v>
      </c>
      <c r="P13" s="15"/>
    </row>
    <row r="14" spans="1:16" s="16" customFormat="1" ht="12" customHeight="1">
      <c r="A14" s="17">
        <v>22</v>
      </c>
      <c r="B14" s="35" t="s">
        <v>73</v>
      </c>
      <c r="C14" s="27">
        <v>181</v>
      </c>
      <c r="D14" s="21">
        <v>176</v>
      </c>
      <c r="E14" s="21">
        <v>171</v>
      </c>
      <c r="F14" s="21">
        <v>255</v>
      </c>
      <c r="G14" s="21">
        <v>203</v>
      </c>
      <c r="H14" s="21">
        <v>192</v>
      </c>
      <c r="I14" s="22">
        <f t="shared" si="0"/>
        <v>1178</v>
      </c>
      <c r="J14" s="23">
        <f t="shared" si="1"/>
        <v>196.33333333333334</v>
      </c>
      <c r="K14" s="24">
        <f t="shared" si="2"/>
        <v>255</v>
      </c>
      <c r="L14" s="24">
        <f t="shared" si="3"/>
        <v>84</v>
      </c>
      <c r="M14" s="22">
        <v>7</v>
      </c>
      <c r="N14" s="25">
        <f t="shared" si="4"/>
        <v>171</v>
      </c>
      <c r="O14" s="28">
        <f t="shared" si="5"/>
        <v>171</v>
      </c>
      <c r="P14" s="15"/>
    </row>
    <row r="15" spans="1:16" s="16" customFormat="1" ht="12" customHeight="1">
      <c r="A15" s="17">
        <v>27</v>
      </c>
      <c r="B15" s="18" t="s">
        <v>56</v>
      </c>
      <c r="C15" s="27">
        <v>169</v>
      </c>
      <c r="D15" s="20">
        <v>182</v>
      </c>
      <c r="E15" s="29">
        <v>176</v>
      </c>
      <c r="F15" s="30">
        <v>233</v>
      </c>
      <c r="G15" s="29">
        <v>201</v>
      </c>
      <c r="H15" s="30">
        <v>213</v>
      </c>
      <c r="I15" s="22">
        <f t="shared" si="0"/>
        <v>1174</v>
      </c>
      <c r="J15" s="23">
        <f t="shared" si="1"/>
        <v>195.66666666666666</v>
      </c>
      <c r="K15" s="24">
        <f t="shared" si="2"/>
        <v>233</v>
      </c>
      <c r="L15" s="24">
        <f t="shared" si="3"/>
        <v>64</v>
      </c>
      <c r="M15" s="22">
        <v>8</v>
      </c>
      <c r="N15" s="25">
        <f t="shared" si="4"/>
        <v>169</v>
      </c>
      <c r="O15" s="28">
        <f t="shared" si="5"/>
        <v>169</v>
      </c>
      <c r="P15" s="15"/>
    </row>
    <row r="16" spans="1:16" s="16" customFormat="1" ht="12" customHeight="1">
      <c r="A16" s="17">
        <v>11</v>
      </c>
      <c r="B16" s="18" t="s">
        <v>35</v>
      </c>
      <c r="C16" s="27">
        <v>183</v>
      </c>
      <c r="D16" s="20">
        <v>190</v>
      </c>
      <c r="E16" s="21">
        <v>188</v>
      </c>
      <c r="F16" s="20">
        <v>213</v>
      </c>
      <c r="G16" s="21">
        <v>201</v>
      </c>
      <c r="H16" s="20">
        <v>180</v>
      </c>
      <c r="I16" s="22">
        <f t="shared" si="0"/>
        <v>1155</v>
      </c>
      <c r="J16" s="23">
        <f t="shared" si="1"/>
        <v>192.5</v>
      </c>
      <c r="K16" s="24">
        <f t="shared" si="2"/>
        <v>213</v>
      </c>
      <c r="L16" s="24">
        <f t="shared" si="3"/>
        <v>33</v>
      </c>
      <c r="M16" s="22">
        <v>9</v>
      </c>
      <c r="N16" s="25">
        <f t="shared" si="4"/>
        <v>180</v>
      </c>
      <c r="O16" s="28">
        <f t="shared" si="5"/>
        <v>180</v>
      </c>
      <c r="P16" s="15"/>
    </row>
    <row r="17" spans="1:16" s="16" customFormat="1" ht="12" customHeight="1">
      <c r="A17" s="17">
        <v>13</v>
      </c>
      <c r="B17" s="32" t="s">
        <v>72</v>
      </c>
      <c r="C17" s="36">
        <v>207</v>
      </c>
      <c r="D17" s="37">
        <v>205</v>
      </c>
      <c r="E17" s="38">
        <v>173</v>
      </c>
      <c r="F17" s="37">
        <v>195</v>
      </c>
      <c r="G17" s="38">
        <v>194</v>
      </c>
      <c r="H17" s="39">
        <v>179</v>
      </c>
      <c r="I17" s="22">
        <f t="shared" si="0"/>
        <v>1153</v>
      </c>
      <c r="J17" s="23">
        <f t="shared" si="1"/>
        <v>192.16666666666666</v>
      </c>
      <c r="K17" s="24">
        <f t="shared" si="2"/>
        <v>207</v>
      </c>
      <c r="L17" s="24">
        <f t="shared" si="3"/>
        <v>34</v>
      </c>
      <c r="M17" s="22">
        <v>10</v>
      </c>
      <c r="N17" s="25">
        <f t="shared" si="4"/>
        <v>173</v>
      </c>
      <c r="O17" s="28">
        <f t="shared" si="5"/>
        <v>173</v>
      </c>
      <c r="P17" s="15"/>
    </row>
    <row r="18" spans="1:16" s="16" customFormat="1" ht="12" customHeight="1">
      <c r="A18" s="17">
        <v>47</v>
      </c>
      <c r="B18" s="18" t="s">
        <v>31</v>
      </c>
      <c r="C18" s="27">
        <v>179</v>
      </c>
      <c r="D18" s="20">
        <v>183</v>
      </c>
      <c r="E18" s="21">
        <v>212</v>
      </c>
      <c r="F18" s="20">
        <v>184</v>
      </c>
      <c r="G18" s="21">
        <v>197</v>
      </c>
      <c r="H18" s="20">
        <v>197</v>
      </c>
      <c r="I18" s="22">
        <f t="shared" si="0"/>
        <v>1152</v>
      </c>
      <c r="J18" s="23">
        <f t="shared" si="1"/>
        <v>192</v>
      </c>
      <c r="K18" s="24">
        <f t="shared" si="2"/>
        <v>212</v>
      </c>
      <c r="L18" s="24">
        <f t="shared" si="3"/>
        <v>33</v>
      </c>
      <c r="M18" s="22">
        <v>11</v>
      </c>
      <c r="N18" s="25">
        <f t="shared" si="4"/>
        <v>179</v>
      </c>
      <c r="O18" s="28">
        <f t="shared" si="5"/>
        <v>179</v>
      </c>
      <c r="P18" s="15"/>
    </row>
    <row r="19" spans="1:16" s="16" customFormat="1" ht="12" customHeight="1">
      <c r="A19" s="17">
        <v>39</v>
      </c>
      <c r="B19" s="35" t="s">
        <v>83</v>
      </c>
      <c r="C19" s="27">
        <v>176</v>
      </c>
      <c r="D19" s="20">
        <v>190</v>
      </c>
      <c r="E19" s="21">
        <v>213</v>
      </c>
      <c r="F19" s="20">
        <v>221</v>
      </c>
      <c r="G19" s="21">
        <v>178</v>
      </c>
      <c r="H19" s="20">
        <v>170</v>
      </c>
      <c r="I19" s="22">
        <f t="shared" si="0"/>
        <v>1148</v>
      </c>
      <c r="J19" s="23">
        <f t="shared" si="1"/>
        <v>191.33333333333334</v>
      </c>
      <c r="K19" s="24">
        <f t="shared" si="2"/>
        <v>221</v>
      </c>
      <c r="L19" s="24">
        <f t="shared" si="3"/>
        <v>51</v>
      </c>
      <c r="M19" s="22">
        <v>12</v>
      </c>
      <c r="N19" s="25">
        <f t="shared" si="4"/>
        <v>170</v>
      </c>
      <c r="O19" s="28">
        <f t="shared" si="5"/>
        <v>170</v>
      </c>
      <c r="P19" s="15"/>
    </row>
    <row r="20" spans="1:16" s="16" customFormat="1" ht="12" customHeight="1">
      <c r="A20" s="17">
        <v>8</v>
      </c>
      <c r="B20" s="18" t="s">
        <v>47</v>
      </c>
      <c r="C20" s="27">
        <v>198</v>
      </c>
      <c r="D20" s="21">
        <v>214</v>
      </c>
      <c r="E20" s="21">
        <v>148</v>
      </c>
      <c r="F20" s="21">
        <v>193</v>
      </c>
      <c r="G20" s="21">
        <v>188</v>
      </c>
      <c r="H20" s="21">
        <v>204</v>
      </c>
      <c r="I20" s="22">
        <f t="shared" si="0"/>
        <v>1145</v>
      </c>
      <c r="J20" s="23">
        <f t="shared" si="1"/>
        <v>190.83333333333334</v>
      </c>
      <c r="K20" s="24">
        <f t="shared" si="2"/>
        <v>214</v>
      </c>
      <c r="L20" s="24">
        <f t="shared" si="3"/>
        <v>66</v>
      </c>
      <c r="M20" s="22">
        <v>13</v>
      </c>
      <c r="N20" s="25">
        <f>MIN(C22:H22)</f>
        <v>153</v>
      </c>
      <c r="O20" s="28">
        <f>MIN(C22:H22)</f>
        <v>153</v>
      </c>
      <c r="P20" s="15"/>
    </row>
    <row r="21" spans="1:16" s="16" customFormat="1" ht="12" customHeight="1">
      <c r="A21" s="17">
        <v>24</v>
      </c>
      <c r="B21" s="18" t="s">
        <v>48</v>
      </c>
      <c r="C21" s="41">
        <v>180</v>
      </c>
      <c r="D21" s="30">
        <v>216</v>
      </c>
      <c r="E21" s="29">
        <v>180</v>
      </c>
      <c r="F21" s="30">
        <v>184</v>
      </c>
      <c r="G21" s="29">
        <v>194</v>
      </c>
      <c r="H21" s="30">
        <v>188</v>
      </c>
      <c r="I21" s="22">
        <f t="shared" si="0"/>
        <v>1142</v>
      </c>
      <c r="J21" s="23">
        <f t="shared" si="1"/>
        <v>190.33333333333334</v>
      </c>
      <c r="K21" s="24">
        <f t="shared" si="2"/>
        <v>216</v>
      </c>
      <c r="L21" s="24">
        <f t="shared" si="3"/>
        <v>36</v>
      </c>
      <c r="M21" s="22">
        <v>14</v>
      </c>
      <c r="N21" s="25">
        <f>MIN(C20:H20)</f>
        <v>148</v>
      </c>
      <c r="O21" s="28">
        <f>MIN(C20:H20)</f>
        <v>148</v>
      </c>
      <c r="P21" s="15"/>
    </row>
    <row r="22" spans="1:16" s="16" customFormat="1" ht="12" customHeight="1">
      <c r="A22" s="17">
        <v>41</v>
      </c>
      <c r="B22" s="149" t="s">
        <v>44</v>
      </c>
      <c r="C22" s="19">
        <v>167</v>
      </c>
      <c r="D22" s="33">
        <v>244</v>
      </c>
      <c r="E22" s="34">
        <v>210</v>
      </c>
      <c r="F22" s="33">
        <v>153</v>
      </c>
      <c r="G22" s="34">
        <v>198</v>
      </c>
      <c r="H22" s="33">
        <v>168</v>
      </c>
      <c r="I22" s="22">
        <f t="shared" si="0"/>
        <v>1140</v>
      </c>
      <c r="J22" s="23">
        <f t="shared" si="1"/>
        <v>190</v>
      </c>
      <c r="K22" s="24">
        <f t="shared" si="2"/>
        <v>244</v>
      </c>
      <c r="L22" s="24">
        <f t="shared" si="3"/>
        <v>91</v>
      </c>
      <c r="M22" s="22">
        <v>15</v>
      </c>
      <c r="N22" s="25">
        <f>MIN(C21:H21)</f>
        <v>180</v>
      </c>
      <c r="O22" s="28">
        <f>MIN(C21:H21)</f>
        <v>180</v>
      </c>
      <c r="P22" s="15"/>
    </row>
    <row r="23" spans="1:21" s="16" customFormat="1" ht="12" customHeight="1">
      <c r="A23" s="17">
        <v>15</v>
      </c>
      <c r="B23" s="43" t="s">
        <v>39</v>
      </c>
      <c r="C23" s="21">
        <v>161</v>
      </c>
      <c r="D23" s="20">
        <v>188</v>
      </c>
      <c r="E23" s="21">
        <v>199</v>
      </c>
      <c r="F23" s="20">
        <v>205</v>
      </c>
      <c r="G23" s="21">
        <v>201</v>
      </c>
      <c r="H23" s="27">
        <v>184</v>
      </c>
      <c r="I23" s="22">
        <f t="shared" si="0"/>
        <v>1138</v>
      </c>
      <c r="J23" s="23">
        <f t="shared" si="1"/>
        <v>189.66666666666666</v>
      </c>
      <c r="K23" s="24">
        <f t="shared" si="2"/>
        <v>205</v>
      </c>
      <c r="L23" s="24">
        <f t="shared" si="3"/>
        <v>44</v>
      </c>
      <c r="M23" s="22">
        <v>16</v>
      </c>
      <c r="N23" s="25">
        <f t="shared" si="4"/>
        <v>161</v>
      </c>
      <c r="O23" s="28">
        <f t="shared" si="5"/>
        <v>161</v>
      </c>
      <c r="P23" s="15"/>
      <c r="Q23" s="15"/>
      <c r="R23" s="15"/>
      <c r="S23" s="15"/>
      <c r="T23" s="15"/>
      <c r="U23" s="15"/>
    </row>
    <row r="24" spans="1:21" s="16" customFormat="1" ht="12" customHeight="1">
      <c r="A24" s="17">
        <v>2</v>
      </c>
      <c r="B24" s="18" t="s">
        <v>37</v>
      </c>
      <c r="C24" s="41">
        <v>202</v>
      </c>
      <c r="D24" s="30">
        <v>188</v>
      </c>
      <c r="E24" s="44">
        <v>220</v>
      </c>
      <c r="F24" s="29">
        <v>148</v>
      </c>
      <c r="G24" s="41">
        <v>190</v>
      </c>
      <c r="H24" s="30">
        <v>173</v>
      </c>
      <c r="I24" s="22">
        <f t="shared" si="0"/>
        <v>1121</v>
      </c>
      <c r="J24" s="23">
        <f t="shared" si="1"/>
        <v>186.83333333333334</v>
      </c>
      <c r="K24" s="24">
        <f t="shared" si="2"/>
        <v>220</v>
      </c>
      <c r="L24" s="24">
        <f t="shared" si="3"/>
        <v>72</v>
      </c>
      <c r="M24" s="22">
        <v>17</v>
      </c>
      <c r="N24" s="25">
        <f t="shared" si="4"/>
        <v>148</v>
      </c>
      <c r="O24" s="28">
        <f t="shared" si="5"/>
        <v>148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48</v>
      </c>
      <c r="B25" s="32" t="s">
        <v>79</v>
      </c>
      <c r="C25" s="41">
        <v>187</v>
      </c>
      <c r="D25" s="30">
        <v>178</v>
      </c>
      <c r="E25" s="29">
        <v>164</v>
      </c>
      <c r="F25" s="30">
        <v>191</v>
      </c>
      <c r="G25" s="29">
        <v>184</v>
      </c>
      <c r="H25" s="30">
        <v>212</v>
      </c>
      <c r="I25" s="22">
        <f t="shared" si="0"/>
        <v>1116</v>
      </c>
      <c r="J25" s="23">
        <f t="shared" si="1"/>
        <v>186</v>
      </c>
      <c r="K25" s="24">
        <f t="shared" si="2"/>
        <v>212</v>
      </c>
      <c r="L25" s="24">
        <f t="shared" si="3"/>
        <v>48</v>
      </c>
      <c r="M25" s="22">
        <v>18</v>
      </c>
      <c r="N25" s="25">
        <f t="shared" si="4"/>
        <v>164</v>
      </c>
      <c r="O25" s="28">
        <f t="shared" si="5"/>
        <v>164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40">
        <v>5</v>
      </c>
      <c r="B26" s="32" t="s">
        <v>45</v>
      </c>
      <c r="C26" s="41">
        <v>162</v>
      </c>
      <c r="D26" s="30">
        <v>190</v>
      </c>
      <c r="E26" s="29">
        <v>178</v>
      </c>
      <c r="F26" s="30">
        <v>193</v>
      </c>
      <c r="G26" s="29">
        <v>193</v>
      </c>
      <c r="H26" s="30">
        <v>189</v>
      </c>
      <c r="I26" s="22">
        <f t="shared" si="0"/>
        <v>1105</v>
      </c>
      <c r="J26" s="23">
        <f t="shared" si="1"/>
        <v>184.16666666666666</v>
      </c>
      <c r="K26" s="24">
        <f t="shared" si="2"/>
        <v>193</v>
      </c>
      <c r="L26" s="24">
        <f t="shared" si="3"/>
        <v>31</v>
      </c>
      <c r="M26" s="22">
        <v>19</v>
      </c>
      <c r="N26" s="25">
        <f t="shared" si="4"/>
        <v>162</v>
      </c>
      <c r="O26" s="28">
        <f t="shared" si="5"/>
        <v>162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46">
        <v>53</v>
      </c>
      <c r="B27" s="18" t="s">
        <v>85</v>
      </c>
      <c r="C27" s="41">
        <v>171</v>
      </c>
      <c r="D27" s="30">
        <v>191</v>
      </c>
      <c r="E27" s="29">
        <v>180</v>
      </c>
      <c r="F27" s="30">
        <v>168</v>
      </c>
      <c r="G27" s="29">
        <v>199</v>
      </c>
      <c r="H27" s="30">
        <v>178</v>
      </c>
      <c r="I27" s="22">
        <f t="shared" si="0"/>
        <v>1087</v>
      </c>
      <c r="J27" s="23">
        <f t="shared" si="1"/>
        <v>181.16666666666666</v>
      </c>
      <c r="K27" s="24">
        <f t="shared" si="2"/>
        <v>199</v>
      </c>
      <c r="L27" s="24">
        <f t="shared" si="3"/>
        <v>31</v>
      </c>
      <c r="M27" s="22">
        <v>20</v>
      </c>
      <c r="N27" s="25">
        <f t="shared" si="4"/>
        <v>168</v>
      </c>
      <c r="O27" s="28">
        <f t="shared" si="5"/>
        <v>168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46">
        <v>4</v>
      </c>
      <c r="B28" s="18" t="s">
        <v>68</v>
      </c>
      <c r="C28" s="41">
        <v>160</v>
      </c>
      <c r="D28" s="30">
        <v>193</v>
      </c>
      <c r="E28" s="29">
        <v>176</v>
      </c>
      <c r="F28" s="30">
        <v>184</v>
      </c>
      <c r="G28" s="29">
        <v>182</v>
      </c>
      <c r="H28" s="30">
        <v>187</v>
      </c>
      <c r="I28" s="22">
        <f t="shared" si="0"/>
        <v>1082</v>
      </c>
      <c r="J28" s="23">
        <f t="shared" si="1"/>
        <v>180.33333333333334</v>
      </c>
      <c r="K28" s="24">
        <f t="shared" si="2"/>
        <v>193</v>
      </c>
      <c r="L28" s="24">
        <f t="shared" si="3"/>
        <v>33</v>
      </c>
      <c r="M28" s="22">
        <v>21</v>
      </c>
      <c r="N28" s="25">
        <f t="shared" si="4"/>
        <v>160</v>
      </c>
      <c r="O28" s="28">
        <f t="shared" si="5"/>
        <v>160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46">
        <v>23</v>
      </c>
      <c r="B29" s="35" t="s">
        <v>57</v>
      </c>
      <c r="C29" s="41">
        <v>163</v>
      </c>
      <c r="D29" s="30">
        <v>149</v>
      </c>
      <c r="E29" s="29">
        <v>173</v>
      </c>
      <c r="F29" s="30">
        <v>213</v>
      </c>
      <c r="G29" s="29">
        <v>207</v>
      </c>
      <c r="H29" s="30">
        <v>170</v>
      </c>
      <c r="I29" s="22">
        <f t="shared" si="0"/>
        <v>1075</v>
      </c>
      <c r="J29" s="23">
        <f t="shared" si="1"/>
        <v>179.16666666666666</v>
      </c>
      <c r="K29" s="24">
        <f t="shared" si="2"/>
        <v>213</v>
      </c>
      <c r="L29" s="24">
        <f t="shared" si="3"/>
        <v>64</v>
      </c>
      <c r="M29" s="22">
        <v>22</v>
      </c>
      <c r="N29" s="25">
        <f t="shared" si="4"/>
        <v>149</v>
      </c>
      <c r="O29" s="28"/>
      <c r="P29" s="15"/>
      <c r="Q29" s="15"/>
      <c r="R29" s="15"/>
      <c r="S29" s="15"/>
      <c r="T29" s="15"/>
      <c r="U29" s="15"/>
    </row>
    <row r="30" spans="1:21" s="16" customFormat="1" ht="12" customHeight="1">
      <c r="A30" s="46">
        <v>36</v>
      </c>
      <c r="B30" s="32" t="s">
        <v>51</v>
      </c>
      <c r="C30" s="41">
        <v>169</v>
      </c>
      <c r="D30" s="30">
        <v>177</v>
      </c>
      <c r="E30" s="29">
        <v>207</v>
      </c>
      <c r="F30" s="30">
        <v>172</v>
      </c>
      <c r="G30" s="29">
        <v>167</v>
      </c>
      <c r="H30" s="30">
        <v>172</v>
      </c>
      <c r="I30" s="22">
        <f t="shared" si="0"/>
        <v>1064</v>
      </c>
      <c r="J30" s="23">
        <f t="shared" si="1"/>
        <v>177.33333333333334</v>
      </c>
      <c r="K30" s="24">
        <f t="shared" si="2"/>
        <v>207</v>
      </c>
      <c r="L30" s="24">
        <f t="shared" si="3"/>
        <v>40</v>
      </c>
      <c r="M30" s="22">
        <v>23</v>
      </c>
      <c r="N30" s="25">
        <f t="shared" si="4"/>
        <v>167</v>
      </c>
      <c r="O30" s="28"/>
      <c r="P30" s="15"/>
      <c r="Q30" s="15"/>
      <c r="R30" s="15"/>
      <c r="S30" s="15"/>
      <c r="T30" s="15"/>
      <c r="U30" s="15"/>
    </row>
    <row r="31" spans="1:21" s="16" customFormat="1" ht="12" customHeight="1">
      <c r="A31" s="46">
        <v>40</v>
      </c>
      <c r="B31" s="18" t="s">
        <v>40</v>
      </c>
      <c r="C31" s="41">
        <v>156</v>
      </c>
      <c r="D31" s="30">
        <v>186</v>
      </c>
      <c r="E31" s="47">
        <v>146</v>
      </c>
      <c r="F31" s="30">
        <v>191</v>
      </c>
      <c r="G31" s="29">
        <v>197</v>
      </c>
      <c r="H31" s="30">
        <v>182</v>
      </c>
      <c r="I31" s="22">
        <f t="shared" si="0"/>
        <v>1058</v>
      </c>
      <c r="J31" s="23">
        <f t="shared" si="1"/>
        <v>176.33333333333334</v>
      </c>
      <c r="K31" s="24">
        <f t="shared" si="2"/>
        <v>197</v>
      </c>
      <c r="L31" s="24">
        <f t="shared" si="3"/>
        <v>51</v>
      </c>
      <c r="M31" s="22">
        <v>24</v>
      </c>
      <c r="N31" s="25">
        <f t="shared" si="4"/>
        <v>146</v>
      </c>
      <c r="O31" s="28">
        <f>MIN(C31:H31)</f>
        <v>146</v>
      </c>
      <c r="P31" s="15"/>
      <c r="Q31" s="15"/>
      <c r="R31" s="15"/>
      <c r="S31" s="15"/>
      <c r="T31" s="15"/>
      <c r="U31" s="15"/>
    </row>
    <row r="32" spans="1:21" s="16" customFormat="1" ht="12" customHeight="1">
      <c r="A32" s="46">
        <v>1</v>
      </c>
      <c r="B32" s="18" t="s">
        <v>69</v>
      </c>
      <c r="C32" s="41">
        <v>158</v>
      </c>
      <c r="D32" s="30">
        <v>175</v>
      </c>
      <c r="E32" s="29">
        <v>181</v>
      </c>
      <c r="F32" s="30">
        <v>208</v>
      </c>
      <c r="G32" s="29">
        <v>169</v>
      </c>
      <c r="H32" s="30">
        <v>161</v>
      </c>
      <c r="I32" s="22">
        <f t="shared" si="0"/>
        <v>1052</v>
      </c>
      <c r="J32" s="23">
        <f t="shared" si="1"/>
        <v>175.33333333333334</v>
      </c>
      <c r="K32" s="24">
        <f t="shared" si="2"/>
        <v>208</v>
      </c>
      <c r="L32" s="24">
        <f t="shared" si="3"/>
        <v>50</v>
      </c>
      <c r="M32" s="22">
        <v>25</v>
      </c>
      <c r="N32" s="25">
        <f t="shared" si="4"/>
        <v>158</v>
      </c>
      <c r="O32" s="28"/>
      <c r="P32" s="15"/>
      <c r="Q32" s="15"/>
      <c r="R32" s="15"/>
      <c r="S32" s="15"/>
      <c r="T32" s="15"/>
      <c r="U32" s="15"/>
    </row>
    <row r="33" spans="1:21" s="16" customFormat="1" ht="12" customHeight="1">
      <c r="A33" s="46">
        <v>42</v>
      </c>
      <c r="B33" s="32" t="s">
        <v>78</v>
      </c>
      <c r="C33" s="41">
        <v>173</v>
      </c>
      <c r="D33" s="30">
        <v>157</v>
      </c>
      <c r="E33" s="29">
        <v>176</v>
      </c>
      <c r="F33" s="30">
        <v>196</v>
      </c>
      <c r="G33" s="29">
        <v>191</v>
      </c>
      <c r="H33" s="30">
        <v>156</v>
      </c>
      <c r="I33" s="22">
        <f t="shared" si="0"/>
        <v>1049</v>
      </c>
      <c r="J33" s="23">
        <f t="shared" si="1"/>
        <v>174.83333333333334</v>
      </c>
      <c r="K33" s="24">
        <f t="shared" si="2"/>
        <v>196</v>
      </c>
      <c r="L33" s="155">
        <f t="shared" si="3"/>
        <v>40</v>
      </c>
      <c r="M33" s="22">
        <v>26</v>
      </c>
      <c r="N33" s="25">
        <f t="shared" si="4"/>
        <v>156</v>
      </c>
      <c r="O33" s="28"/>
      <c r="P33" s="15"/>
      <c r="Q33" s="15"/>
      <c r="R33" s="15"/>
      <c r="S33" s="15"/>
      <c r="T33" s="15"/>
      <c r="U33" s="15"/>
    </row>
    <row r="34" spans="1:21" s="16" customFormat="1" ht="12.75" customHeight="1">
      <c r="A34" s="45">
        <v>25</v>
      </c>
      <c r="B34" s="32" t="s">
        <v>65</v>
      </c>
      <c r="C34" s="41">
        <v>157</v>
      </c>
      <c r="D34" s="30">
        <v>160</v>
      </c>
      <c r="E34" s="29">
        <v>177</v>
      </c>
      <c r="F34" s="30">
        <v>182</v>
      </c>
      <c r="G34" s="29">
        <v>172</v>
      </c>
      <c r="H34" s="30">
        <v>201</v>
      </c>
      <c r="I34" s="22">
        <f t="shared" si="0"/>
        <v>1049</v>
      </c>
      <c r="J34" s="23">
        <f t="shared" si="1"/>
        <v>174.83333333333334</v>
      </c>
      <c r="K34" s="24">
        <f t="shared" si="2"/>
        <v>201</v>
      </c>
      <c r="L34" s="156">
        <f t="shared" si="3"/>
        <v>44</v>
      </c>
      <c r="M34" s="22">
        <v>27</v>
      </c>
      <c r="N34" s="25" t="e">
        <f>MIN(#REF!)</f>
        <v>#REF!</v>
      </c>
      <c r="O34" s="48"/>
      <c r="P34" s="15"/>
      <c r="Q34" s="15"/>
      <c r="R34" s="15"/>
      <c r="S34" s="15"/>
      <c r="T34" s="15"/>
      <c r="U34" s="15"/>
    </row>
    <row r="35" spans="1:21" s="16" customFormat="1" ht="12" customHeight="1">
      <c r="A35" s="17">
        <v>35</v>
      </c>
      <c r="B35" s="49" t="s">
        <v>52</v>
      </c>
      <c r="C35" s="41">
        <v>178</v>
      </c>
      <c r="D35" s="30">
        <v>173</v>
      </c>
      <c r="E35" s="29">
        <v>166</v>
      </c>
      <c r="F35" s="30">
        <v>169</v>
      </c>
      <c r="G35" s="29">
        <v>161</v>
      </c>
      <c r="H35" s="30">
        <v>193</v>
      </c>
      <c r="I35" s="22">
        <f t="shared" si="0"/>
        <v>1040</v>
      </c>
      <c r="J35" s="23">
        <f t="shared" si="1"/>
        <v>173.33333333333334</v>
      </c>
      <c r="K35" s="24">
        <f t="shared" si="2"/>
        <v>193</v>
      </c>
      <c r="L35" s="24">
        <f t="shared" si="3"/>
        <v>32</v>
      </c>
      <c r="M35" s="22">
        <v>28</v>
      </c>
      <c r="N35" s="25">
        <f aca="true" t="shared" si="6" ref="N35:N43">MIN(C51:H51)</f>
        <v>0</v>
      </c>
      <c r="O35" s="50"/>
      <c r="P35" s="15"/>
      <c r="Q35" s="15"/>
      <c r="R35" s="15"/>
      <c r="S35" s="15"/>
      <c r="T35" s="15"/>
      <c r="U35" s="15"/>
    </row>
    <row r="36" spans="1:21" s="53" customFormat="1" ht="12" customHeight="1">
      <c r="A36" s="46">
        <v>20</v>
      </c>
      <c r="B36" s="32" t="s">
        <v>43</v>
      </c>
      <c r="C36" s="41">
        <v>189</v>
      </c>
      <c r="D36" s="30">
        <v>169</v>
      </c>
      <c r="E36" s="29">
        <v>199</v>
      </c>
      <c r="F36" s="30">
        <v>192</v>
      </c>
      <c r="G36" s="29">
        <v>152</v>
      </c>
      <c r="H36" s="30">
        <v>128</v>
      </c>
      <c r="I36" s="22">
        <f t="shared" si="0"/>
        <v>1029</v>
      </c>
      <c r="J36" s="23">
        <f t="shared" si="1"/>
        <v>171.5</v>
      </c>
      <c r="K36" s="24">
        <f t="shared" si="2"/>
        <v>199</v>
      </c>
      <c r="L36" s="24">
        <f t="shared" si="3"/>
        <v>71</v>
      </c>
      <c r="M36" s="22">
        <v>29</v>
      </c>
      <c r="N36" s="25">
        <f t="shared" si="6"/>
        <v>1</v>
      </c>
      <c r="O36" s="51" t="s">
        <v>11</v>
      </c>
      <c r="P36" s="52"/>
      <c r="Q36" s="52"/>
      <c r="R36" s="52"/>
      <c r="S36" s="52"/>
      <c r="T36" s="52"/>
      <c r="U36" s="52"/>
    </row>
    <row r="37" spans="1:21" s="16" customFormat="1" ht="12" customHeight="1">
      <c r="A37" s="46">
        <v>16</v>
      </c>
      <c r="B37" s="35" t="s">
        <v>59</v>
      </c>
      <c r="C37" s="41">
        <v>168</v>
      </c>
      <c r="D37" s="30">
        <v>191</v>
      </c>
      <c r="E37" s="29">
        <v>165</v>
      </c>
      <c r="F37" s="30">
        <v>166</v>
      </c>
      <c r="G37" s="29">
        <v>170</v>
      </c>
      <c r="H37" s="30">
        <v>162</v>
      </c>
      <c r="I37" s="22">
        <f t="shared" si="0"/>
        <v>1022</v>
      </c>
      <c r="J37" s="23">
        <f t="shared" si="1"/>
        <v>170.33333333333334</v>
      </c>
      <c r="K37" s="24">
        <f t="shared" si="2"/>
        <v>191</v>
      </c>
      <c r="L37" s="24">
        <f t="shared" si="3"/>
        <v>29</v>
      </c>
      <c r="M37" s="22">
        <v>30</v>
      </c>
      <c r="N37" s="25">
        <f t="shared" si="6"/>
        <v>173</v>
      </c>
      <c r="O37" s="54">
        <f aca="true" t="shared" si="7" ref="O37:O43">MIN(C53:H53)</f>
        <v>173</v>
      </c>
      <c r="P37" s="15"/>
      <c r="Q37" s="15"/>
      <c r="R37" s="15"/>
      <c r="S37" s="15"/>
      <c r="T37" s="15"/>
      <c r="U37" s="15"/>
    </row>
    <row r="38" spans="1:21" s="56" customFormat="1" ht="12" customHeight="1">
      <c r="A38" s="46">
        <v>30</v>
      </c>
      <c r="B38" s="18" t="s">
        <v>38</v>
      </c>
      <c r="C38" s="41">
        <v>162</v>
      </c>
      <c r="D38" s="30">
        <v>147</v>
      </c>
      <c r="E38" s="29">
        <v>201</v>
      </c>
      <c r="F38" s="30">
        <v>148</v>
      </c>
      <c r="G38" s="29">
        <v>168</v>
      </c>
      <c r="H38" s="30">
        <v>190</v>
      </c>
      <c r="I38" s="22">
        <f t="shared" si="0"/>
        <v>1016</v>
      </c>
      <c r="J38" s="23">
        <f t="shared" si="1"/>
        <v>169.33333333333334</v>
      </c>
      <c r="K38" s="24">
        <f t="shared" si="2"/>
        <v>201</v>
      </c>
      <c r="L38" s="24">
        <f t="shared" si="3"/>
        <v>54</v>
      </c>
      <c r="M38" s="22">
        <v>31</v>
      </c>
      <c r="N38" s="25">
        <f t="shared" si="6"/>
        <v>149</v>
      </c>
      <c r="O38" s="54">
        <f t="shared" si="7"/>
        <v>149</v>
      </c>
      <c r="P38" s="55"/>
      <c r="Q38" s="55"/>
      <c r="R38" s="55"/>
      <c r="S38" s="55"/>
      <c r="T38" s="55"/>
      <c r="U38" s="55"/>
    </row>
    <row r="39" spans="1:21" s="56" customFormat="1" ht="12" customHeight="1">
      <c r="A39" s="46">
        <v>51</v>
      </c>
      <c r="B39" s="18" t="s">
        <v>49</v>
      </c>
      <c r="C39" s="41">
        <v>205</v>
      </c>
      <c r="D39" s="30">
        <v>168</v>
      </c>
      <c r="E39" s="29">
        <v>151</v>
      </c>
      <c r="F39" s="30">
        <v>158</v>
      </c>
      <c r="G39" s="29">
        <v>140</v>
      </c>
      <c r="H39" s="30">
        <v>180</v>
      </c>
      <c r="I39" s="22">
        <f t="shared" si="0"/>
        <v>1002</v>
      </c>
      <c r="J39" s="23">
        <f t="shared" si="1"/>
        <v>167</v>
      </c>
      <c r="K39" s="24">
        <f t="shared" si="2"/>
        <v>205</v>
      </c>
      <c r="L39" s="24">
        <f t="shared" si="3"/>
        <v>65</v>
      </c>
      <c r="M39" s="22">
        <v>32</v>
      </c>
      <c r="N39" s="25">
        <f t="shared" si="6"/>
        <v>156</v>
      </c>
      <c r="O39" s="54">
        <f t="shared" si="7"/>
        <v>156</v>
      </c>
      <c r="P39" s="55"/>
      <c r="Q39" s="55"/>
      <c r="R39" s="55"/>
      <c r="S39" s="55"/>
      <c r="T39" s="55"/>
      <c r="U39" s="55"/>
    </row>
    <row r="40" spans="1:16" s="56" customFormat="1" ht="12" customHeight="1">
      <c r="A40" s="46">
        <v>33</v>
      </c>
      <c r="B40" s="32" t="s">
        <v>81</v>
      </c>
      <c r="C40" s="41">
        <v>171</v>
      </c>
      <c r="D40" s="30">
        <v>139</v>
      </c>
      <c r="E40" s="29">
        <v>172</v>
      </c>
      <c r="F40" s="30">
        <v>203</v>
      </c>
      <c r="G40" s="29">
        <v>160</v>
      </c>
      <c r="H40" s="30">
        <v>150</v>
      </c>
      <c r="I40" s="22">
        <f t="shared" si="0"/>
        <v>995</v>
      </c>
      <c r="J40" s="23">
        <f t="shared" si="1"/>
        <v>165.83333333333334</v>
      </c>
      <c r="K40" s="24">
        <f t="shared" si="2"/>
        <v>203</v>
      </c>
      <c r="L40" s="24">
        <f t="shared" si="3"/>
        <v>64</v>
      </c>
      <c r="M40" s="22">
        <v>33</v>
      </c>
      <c r="N40" s="25">
        <f t="shared" si="6"/>
        <v>143</v>
      </c>
      <c r="O40" s="54">
        <f t="shared" si="7"/>
        <v>143</v>
      </c>
      <c r="P40" s="55"/>
    </row>
    <row r="41" spans="1:16" s="56" customFormat="1" ht="12" customHeight="1">
      <c r="A41" s="46">
        <v>18</v>
      </c>
      <c r="B41" s="18" t="s">
        <v>60</v>
      </c>
      <c r="C41" s="41">
        <v>137</v>
      </c>
      <c r="D41" s="30">
        <v>185</v>
      </c>
      <c r="E41" s="29">
        <v>128</v>
      </c>
      <c r="F41" s="30">
        <v>158</v>
      </c>
      <c r="G41" s="29">
        <v>188</v>
      </c>
      <c r="H41" s="30">
        <v>197</v>
      </c>
      <c r="I41" s="22">
        <f t="shared" si="0"/>
        <v>993</v>
      </c>
      <c r="J41" s="23">
        <f t="shared" si="1"/>
        <v>165.5</v>
      </c>
      <c r="K41" s="24">
        <f t="shared" si="2"/>
        <v>197</v>
      </c>
      <c r="L41" s="24">
        <f t="shared" si="3"/>
        <v>69</v>
      </c>
      <c r="M41" s="22">
        <v>34</v>
      </c>
      <c r="N41" s="25">
        <f t="shared" si="6"/>
        <v>132</v>
      </c>
      <c r="O41" s="54">
        <f t="shared" si="7"/>
        <v>132</v>
      </c>
      <c r="P41" s="57"/>
    </row>
    <row r="42" spans="1:16" s="56" customFormat="1" ht="12" customHeight="1">
      <c r="A42" s="45">
        <v>19</v>
      </c>
      <c r="B42" s="32" t="s">
        <v>58</v>
      </c>
      <c r="C42" s="41">
        <v>136</v>
      </c>
      <c r="D42" s="30">
        <v>169</v>
      </c>
      <c r="E42" s="29">
        <v>152</v>
      </c>
      <c r="F42" s="30">
        <v>181</v>
      </c>
      <c r="G42" s="29">
        <v>181</v>
      </c>
      <c r="H42" s="30">
        <v>172</v>
      </c>
      <c r="I42" s="22">
        <f t="shared" si="0"/>
        <v>991</v>
      </c>
      <c r="J42" s="23">
        <f t="shared" si="1"/>
        <v>165.16666666666666</v>
      </c>
      <c r="K42" s="24">
        <f t="shared" si="2"/>
        <v>181</v>
      </c>
      <c r="L42" s="24">
        <f t="shared" si="3"/>
        <v>45</v>
      </c>
      <c r="M42" s="22">
        <v>35</v>
      </c>
      <c r="N42" s="25">
        <f t="shared" si="6"/>
        <v>141</v>
      </c>
      <c r="O42" s="54">
        <f t="shared" si="7"/>
        <v>141</v>
      </c>
      <c r="P42" s="55"/>
    </row>
    <row r="43" spans="1:16" s="56" customFormat="1" ht="12" customHeight="1">
      <c r="A43" s="46">
        <v>32</v>
      </c>
      <c r="B43" s="32" t="s">
        <v>64</v>
      </c>
      <c r="C43" s="41">
        <v>162</v>
      </c>
      <c r="D43" s="30">
        <v>156</v>
      </c>
      <c r="E43" s="29">
        <v>151</v>
      </c>
      <c r="F43" s="30">
        <v>183</v>
      </c>
      <c r="G43" s="29">
        <v>176</v>
      </c>
      <c r="H43" s="30">
        <v>159</v>
      </c>
      <c r="I43" s="22">
        <f t="shared" si="0"/>
        <v>987</v>
      </c>
      <c r="J43" s="23">
        <f t="shared" si="1"/>
        <v>164.5</v>
      </c>
      <c r="K43" s="24">
        <f t="shared" si="2"/>
        <v>183</v>
      </c>
      <c r="L43" s="155">
        <f t="shared" si="3"/>
        <v>32</v>
      </c>
      <c r="M43" s="22">
        <v>36</v>
      </c>
      <c r="N43" s="25">
        <f t="shared" si="6"/>
        <v>146</v>
      </c>
      <c r="O43" s="54">
        <f t="shared" si="7"/>
        <v>146</v>
      </c>
      <c r="P43" s="55"/>
    </row>
    <row r="44" spans="1:13" ht="12" customHeight="1">
      <c r="A44" s="46">
        <v>44</v>
      </c>
      <c r="B44" s="18" t="s">
        <v>67</v>
      </c>
      <c r="C44" s="41">
        <v>160</v>
      </c>
      <c r="D44" s="30">
        <v>147</v>
      </c>
      <c r="E44" s="29">
        <v>189</v>
      </c>
      <c r="F44" s="30">
        <v>136</v>
      </c>
      <c r="G44" s="29">
        <v>180</v>
      </c>
      <c r="H44" s="30">
        <v>175</v>
      </c>
      <c r="I44" s="22">
        <f t="shared" si="0"/>
        <v>987</v>
      </c>
      <c r="J44" s="23">
        <f t="shared" si="1"/>
        <v>164.5</v>
      </c>
      <c r="K44" s="24">
        <f t="shared" si="2"/>
        <v>189</v>
      </c>
      <c r="L44" s="156">
        <f t="shared" si="3"/>
        <v>53</v>
      </c>
      <c r="M44" s="22">
        <v>37</v>
      </c>
    </row>
    <row r="45" spans="1:13" ht="13.5" customHeight="1">
      <c r="A45" s="46">
        <v>29</v>
      </c>
      <c r="B45" s="35" t="s">
        <v>84</v>
      </c>
      <c r="C45" s="41">
        <v>218</v>
      </c>
      <c r="D45" s="30">
        <v>137</v>
      </c>
      <c r="E45" s="29">
        <v>159</v>
      </c>
      <c r="F45" s="30">
        <v>170</v>
      </c>
      <c r="G45" s="29">
        <v>163</v>
      </c>
      <c r="H45" s="30">
        <v>135</v>
      </c>
      <c r="I45" s="22">
        <f t="shared" si="0"/>
        <v>982</v>
      </c>
      <c r="J45" s="23">
        <f t="shared" si="1"/>
        <v>163.66666666666666</v>
      </c>
      <c r="K45" s="24">
        <f t="shared" si="2"/>
        <v>218</v>
      </c>
      <c r="L45" s="24">
        <f t="shared" si="3"/>
        <v>83</v>
      </c>
      <c r="M45" s="22">
        <v>38</v>
      </c>
    </row>
    <row r="46" spans="1:13" ht="12" customHeight="1">
      <c r="A46" s="46">
        <v>14</v>
      </c>
      <c r="B46" s="32" t="s">
        <v>55</v>
      </c>
      <c r="C46" s="41">
        <v>141</v>
      </c>
      <c r="D46" s="30">
        <v>172</v>
      </c>
      <c r="E46" s="29">
        <v>192</v>
      </c>
      <c r="F46" s="30">
        <v>159</v>
      </c>
      <c r="G46" s="29">
        <v>163</v>
      </c>
      <c r="H46" s="30">
        <v>150</v>
      </c>
      <c r="I46" s="22">
        <f t="shared" si="0"/>
        <v>977</v>
      </c>
      <c r="J46" s="23">
        <f t="shared" si="1"/>
        <v>162.83333333333334</v>
      </c>
      <c r="K46" s="24">
        <f t="shared" si="2"/>
        <v>192</v>
      </c>
      <c r="L46" s="24">
        <f t="shared" si="3"/>
        <v>51</v>
      </c>
      <c r="M46" s="22">
        <v>39</v>
      </c>
    </row>
    <row r="47" spans="1:13" ht="12" customHeight="1">
      <c r="A47" s="46">
        <v>45</v>
      </c>
      <c r="B47" s="18" t="s">
        <v>74</v>
      </c>
      <c r="C47" s="41">
        <v>129</v>
      </c>
      <c r="D47" s="30">
        <v>125</v>
      </c>
      <c r="E47" s="29">
        <v>154</v>
      </c>
      <c r="F47" s="30">
        <v>174</v>
      </c>
      <c r="G47" s="29">
        <v>213</v>
      </c>
      <c r="H47" s="30">
        <v>124</v>
      </c>
      <c r="I47" s="22">
        <f t="shared" si="0"/>
        <v>919</v>
      </c>
      <c r="J47" s="23">
        <f t="shared" si="1"/>
        <v>153.16666666666666</v>
      </c>
      <c r="K47" s="24">
        <f t="shared" si="2"/>
        <v>213</v>
      </c>
      <c r="L47" s="24">
        <f t="shared" si="3"/>
        <v>89</v>
      </c>
      <c r="M47" s="22">
        <v>40</v>
      </c>
    </row>
    <row r="48" spans="1:13" ht="12" customHeight="1" thickBot="1">
      <c r="A48" s="46">
        <v>21</v>
      </c>
      <c r="B48" s="18" t="s">
        <v>30</v>
      </c>
      <c r="C48" s="41">
        <v>140</v>
      </c>
      <c r="D48" s="30">
        <v>149</v>
      </c>
      <c r="E48" s="29">
        <v>134</v>
      </c>
      <c r="F48" s="30">
        <v>167</v>
      </c>
      <c r="G48" s="29">
        <v>136</v>
      </c>
      <c r="H48" s="30">
        <v>172</v>
      </c>
      <c r="I48" s="22">
        <f t="shared" si="0"/>
        <v>898</v>
      </c>
      <c r="J48" s="23">
        <f t="shared" si="1"/>
        <v>149.66666666666666</v>
      </c>
      <c r="K48" s="24">
        <f t="shared" si="2"/>
        <v>172</v>
      </c>
      <c r="L48" s="24">
        <f t="shared" si="3"/>
        <v>38</v>
      </c>
      <c r="M48" s="22">
        <v>41</v>
      </c>
    </row>
    <row r="49" spans="1:13" ht="12" customHeight="1" thickBot="1">
      <c r="A49" s="46">
        <v>9</v>
      </c>
      <c r="B49" s="32" t="s">
        <v>62</v>
      </c>
      <c r="C49" s="41">
        <v>124</v>
      </c>
      <c r="D49" s="30">
        <v>171</v>
      </c>
      <c r="E49" s="29">
        <v>145</v>
      </c>
      <c r="F49" s="30">
        <v>142</v>
      </c>
      <c r="G49" s="29">
        <v>133</v>
      </c>
      <c r="H49" s="30">
        <v>142</v>
      </c>
      <c r="I49" s="22">
        <f t="shared" si="0"/>
        <v>857</v>
      </c>
      <c r="J49" s="23">
        <f t="shared" si="1"/>
        <v>142.83333333333334</v>
      </c>
      <c r="K49" s="24">
        <f t="shared" si="2"/>
        <v>171</v>
      </c>
      <c r="L49" s="24">
        <f t="shared" si="3"/>
        <v>47</v>
      </c>
      <c r="M49" s="22">
        <v>42</v>
      </c>
    </row>
    <row r="50" spans="1:13" ht="12" customHeight="1" thickBot="1">
      <c r="A50" s="46">
        <v>3</v>
      </c>
      <c r="B50" s="18" t="s">
        <v>42</v>
      </c>
      <c r="C50" s="41">
        <v>137</v>
      </c>
      <c r="D50" s="30">
        <v>120</v>
      </c>
      <c r="E50" s="29">
        <v>81</v>
      </c>
      <c r="F50" s="30">
        <v>123</v>
      </c>
      <c r="G50" s="29">
        <v>178</v>
      </c>
      <c r="H50" s="30">
        <v>196</v>
      </c>
      <c r="I50" s="22">
        <f t="shared" si="0"/>
        <v>835</v>
      </c>
      <c r="J50" s="23">
        <f t="shared" si="1"/>
        <v>139.16666666666666</v>
      </c>
      <c r="K50" s="24">
        <f t="shared" si="2"/>
        <v>196</v>
      </c>
      <c r="L50" s="24">
        <f t="shared" si="3"/>
        <v>115</v>
      </c>
      <c r="M50" s="22">
        <v>43</v>
      </c>
    </row>
    <row r="51" spans="1:13" ht="12" customHeight="1" thickBot="1">
      <c r="A51" s="150" t="s">
        <v>12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ht="12" customHeight="1" thickBot="1">
      <c r="A52" s="58"/>
      <c r="B52" s="59" t="s">
        <v>4</v>
      </c>
      <c r="C52" s="60">
        <v>1</v>
      </c>
      <c r="D52" s="60">
        <v>2</v>
      </c>
      <c r="E52" s="60">
        <v>3</v>
      </c>
      <c r="F52" s="60">
        <v>4</v>
      </c>
      <c r="G52" s="60">
        <v>5</v>
      </c>
      <c r="H52" s="60">
        <v>6</v>
      </c>
      <c r="I52" s="61" t="s">
        <v>5</v>
      </c>
      <c r="J52" s="61" t="s">
        <v>6</v>
      </c>
      <c r="K52" s="61" t="s">
        <v>7</v>
      </c>
      <c r="L52" s="61" t="s">
        <v>8</v>
      </c>
      <c r="M52" s="61" t="s">
        <v>9</v>
      </c>
    </row>
    <row r="53" spans="1:13" ht="12" customHeight="1" thickBot="1">
      <c r="A53" s="40">
        <v>7</v>
      </c>
      <c r="B53" s="18" t="s">
        <v>36</v>
      </c>
      <c r="C53" s="62">
        <v>220</v>
      </c>
      <c r="D53" s="63">
        <v>179</v>
      </c>
      <c r="E53" s="64">
        <v>188</v>
      </c>
      <c r="F53" s="63">
        <v>181</v>
      </c>
      <c r="G53" s="64">
        <v>173</v>
      </c>
      <c r="H53" s="63">
        <v>201</v>
      </c>
      <c r="I53" s="65">
        <f aca="true" t="shared" si="8" ref="I53:I62">IF(C53&lt;&gt;"",SUM(C53:H53),"")</f>
        <v>1142</v>
      </c>
      <c r="J53" s="66">
        <f aca="true" t="shared" si="9" ref="J53:J62">IF(C53&lt;&gt;"",AVERAGE(C53:H53),"")</f>
        <v>190.33333333333334</v>
      </c>
      <c r="K53" s="67">
        <f aca="true" t="shared" si="10" ref="K53:K62">IF(C53&lt;&gt;"",MAX(C53:H53),"")</f>
        <v>220</v>
      </c>
      <c r="L53" s="67">
        <f aca="true" t="shared" si="11" ref="L53:L62">IF(D53&lt;&gt;"",MAX(C53:H53)-MIN(C53:H53),"")</f>
        <v>47</v>
      </c>
      <c r="M53" s="65">
        <v>1</v>
      </c>
    </row>
    <row r="54" spans="1:13" ht="12" customHeight="1" thickBot="1">
      <c r="A54" s="40">
        <v>28</v>
      </c>
      <c r="B54" s="32" t="s">
        <v>29</v>
      </c>
      <c r="C54" s="68">
        <v>191</v>
      </c>
      <c r="D54" s="69">
        <v>159</v>
      </c>
      <c r="E54" s="64">
        <v>151</v>
      </c>
      <c r="F54" s="63">
        <v>205</v>
      </c>
      <c r="G54" s="64">
        <v>177</v>
      </c>
      <c r="H54" s="63">
        <v>149</v>
      </c>
      <c r="I54" s="65">
        <f t="shared" si="8"/>
        <v>1032</v>
      </c>
      <c r="J54" s="66">
        <f t="shared" si="9"/>
        <v>172</v>
      </c>
      <c r="K54" s="70">
        <f t="shared" si="10"/>
        <v>205</v>
      </c>
      <c r="L54" s="70">
        <f t="shared" si="11"/>
        <v>56</v>
      </c>
      <c r="M54" s="71">
        <v>2</v>
      </c>
    </row>
    <row r="55" spans="1:13" ht="12" customHeight="1" thickBot="1">
      <c r="A55" s="40">
        <v>6</v>
      </c>
      <c r="B55" s="72" t="s">
        <v>32</v>
      </c>
      <c r="C55" s="73">
        <v>182</v>
      </c>
      <c r="D55" s="74">
        <v>156</v>
      </c>
      <c r="E55" s="74">
        <v>160</v>
      </c>
      <c r="F55" s="75">
        <v>176</v>
      </c>
      <c r="G55" s="73">
        <v>170</v>
      </c>
      <c r="H55" s="75">
        <v>170</v>
      </c>
      <c r="I55" s="65">
        <f t="shared" si="8"/>
        <v>1014</v>
      </c>
      <c r="J55" s="66">
        <f t="shared" si="9"/>
        <v>169</v>
      </c>
      <c r="K55" s="70">
        <f t="shared" si="10"/>
        <v>182</v>
      </c>
      <c r="L55" s="70">
        <f t="shared" si="11"/>
        <v>26</v>
      </c>
      <c r="M55" s="65">
        <v>3</v>
      </c>
    </row>
    <row r="56" spans="1:13" ht="12" customHeight="1" thickBot="1">
      <c r="A56" s="79">
        <v>38</v>
      </c>
      <c r="B56" s="32" t="s">
        <v>41</v>
      </c>
      <c r="C56" s="62">
        <v>167</v>
      </c>
      <c r="D56" s="63">
        <v>143</v>
      </c>
      <c r="E56" s="77">
        <v>177</v>
      </c>
      <c r="F56" s="78">
        <v>171</v>
      </c>
      <c r="G56" s="77">
        <v>178</v>
      </c>
      <c r="H56" s="78">
        <v>174</v>
      </c>
      <c r="I56" s="65">
        <f t="shared" si="8"/>
        <v>1010</v>
      </c>
      <c r="J56" s="66">
        <f t="shared" si="9"/>
        <v>168.33333333333334</v>
      </c>
      <c r="K56" s="70">
        <f t="shared" si="10"/>
        <v>178</v>
      </c>
      <c r="L56" s="70">
        <f t="shared" si="11"/>
        <v>35</v>
      </c>
      <c r="M56" s="71">
        <v>4</v>
      </c>
    </row>
    <row r="57" spans="1:13" ht="12" customHeight="1" thickBot="1">
      <c r="A57" s="46">
        <v>50</v>
      </c>
      <c r="B57" s="18" t="s">
        <v>46</v>
      </c>
      <c r="C57" s="27">
        <v>132</v>
      </c>
      <c r="D57" s="20">
        <v>166</v>
      </c>
      <c r="E57" s="21">
        <v>164</v>
      </c>
      <c r="F57" s="20">
        <v>152</v>
      </c>
      <c r="G57" s="21">
        <v>177</v>
      </c>
      <c r="H57" s="20">
        <v>196</v>
      </c>
      <c r="I57" s="84">
        <f t="shared" si="8"/>
        <v>987</v>
      </c>
      <c r="J57" s="85">
        <f t="shared" si="9"/>
        <v>164.5</v>
      </c>
      <c r="K57" s="24">
        <f t="shared" si="10"/>
        <v>196</v>
      </c>
      <c r="L57" s="24">
        <f t="shared" si="11"/>
        <v>64</v>
      </c>
      <c r="M57" s="65">
        <v>5</v>
      </c>
    </row>
    <row r="58" spans="1:13" ht="12" customHeight="1" thickBot="1">
      <c r="A58" s="76">
        <v>37</v>
      </c>
      <c r="B58" s="18" t="s">
        <v>75</v>
      </c>
      <c r="C58" s="62">
        <v>192</v>
      </c>
      <c r="D58" s="63">
        <v>166</v>
      </c>
      <c r="E58" s="64">
        <v>152</v>
      </c>
      <c r="F58" s="63">
        <v>141</v>
      </c>
      <c r="G58" s="64">
        <v>157</v>
      </c>
      <c r="H58" s="63">
        <v>143</v>
      </c>
      <c r="I58" s="65">
        <f t="shared" si="8"/>
        <v>951</v>
      </c>
      <c r="J58" s="66">
        <f t="shared" si="9"/>
        <v>158.5</v>
      </c>
      <c r="K58" s="70">
        <f t="shared" si="10"/>
        <v>192</v>
      </c>
      <c r="L58" s="70">
        <f t="shared" si="11"/>
        <v>51</v>
      </c>
      <c r="M58" s="71">
        <v>6</v>
      </c>
    </row>
    <row r="59" spans="1:13" ht="12" customHeight="1" thickBot="1">
      <c r="A59" s="80">
        <v>43</v>
      </c>
      <c r="B59" s="72" t="s">
        <v>66</v>
      </c>
      <c r="C59" s="64">
        <v>157</v>
      </c>
      <c r="D59" s="63">
        <v>163</v>
      </c>
      <c r="E59" s="64">
        <v>159</v>
      </c>
      <c r="F59" s="63">
        <v>160</v>
      </c>
      <c r="G59" s="64">
        <v>159</v>
      </c>
      <c r="H59" s="63">
        <v>146</v>
      </c>
      <c r="I59" s="65">
        <f t="shared" si="8"/>
        <v>944</v>
      </c>
      <c r="J59" s="66">
        <f t="shared" si="9"/>
        <v>157.33333333333334</v>
      </c>
      <c r="K59" s="70">
        <f t="shared" si="10"/>
        <v>163</v>
      </c>
      <c r="L59" s="81">
        <f t="shared" si="11"/>
        <v>17</v>
      </c>
      <c r="M59" s="65">
        <v>7</v>
      </c>
    </row>
    <row r="60" spans="1:13" ht="12" customHeight="1" thickBot="1">
      <c r="A60" s="82">
        <v>26</v>
      </c>
      <c r="B60" s="32" t="s">
        <v>82</v>
      </c>
      <c r="C60" s="64">
        <v>136</v>
      </c>
      <c r="D60" s="63">
        <v>161</v>
      </c>
      <c r="E60" s="64">
        <v>169</v>
      </c>
      <c r="F60" s="63">
        <v>124</v>
      </c>
      <c r="G60" s="64">
        <v>134</v>
      </c>
      <c r="H60" s="63">
        <v>175</v>
      </c>
      <c r="I60" s="65">
        <f t="shared" si="8"/>
        <v>899</v>
      </c>
      <c r="J60" s="66">
        <f t="shared" si="9"/>
        <v>149.83333333333334</v>
      </c>
      <c r="K60" s="70">
        <f t="shared" si="10"/>
        <v>175</v>
      </c>
      <c r="L60" s="81">
        <f t="shared" si="11"/>
        <v>51</v>
      </c>
      <c r="M60" s="71">
        <v>8</v>
      </c>
    </row>
    <row r="61" spans="1:13" ht="13.5" customHeight="1" thickBot="1">
      <c r="A61" s="80">
        <v>52</v>
      </c>
      <c r="B61" s="83" t="s">
        <v>76</v>
      </c>
      <c r="C61" s="64">
        <v>151</v>
      </c>
      <c r="D61" s="63">
        <v>142</v>
      </c>
      <c r="E61" s="64">
        <v>145</v>
      </c>
      <c r="F61" s="63">
        <v>158</v>
      </c>
      <c r="G61" s="64">
        <v>123</v>
      </c>
      <c r="H61" s="63">
        <v>119</v>
      </c>
      <c r="I61" s="65">
        <f t="shared" si="8"/>
        <v>838</v>
      </c>
      <c r="J61" s="66">
        <f t="shared" si="9"/>
        <v>139.66666666666666</v>
      </c>
      <c r="K61" s="70">
        <f t="shared" si="10"/>
        <v>158</v>
      </c>
      <c r="L61" s="81">
        <f t="shared" si="11"/>
        <v>39</v>
      </c>
      <c r="M61" s="65">
        <v>9</v>
      </c>
    </row>
    <row r="62" spans="1:13" ht="16.5" thickBot="1">
      <c r="A62" s="40">
        <v>17</v>
      </c>
      <c r="B62" s="83" t="s">
        <v>61</v>
      </c>
      <c r="C62" s="64">
        <v>99</v>
      </c>
      <c r="D62" s="63">
        <v>159</v>
      </c>
      <c r="E62" s="64">
        <v>142</v>
      </c>
      <c r="F62" s="63">
        <v>123</v>
      </c>
      <c r="G62" s="64">
        <v>117</v>
      </c>
      <c r="H62" s="63">
        <v>119</v>
      </c>
      <c r="I62" s="65">
        <f t="shared" si="8"/>
        <v>759</v>
      </c>
      <c r="J62" s="66">
        <f t="shared" si="9"/>
        <v>126.5</v>
      </c>
      <c r="K62" s="70">
        <f t="shared" si="10"/>
        <v>159</v>
      </c>
      <c r="L62" s="81">
        <f t="shared" si="11"/>
        <v>60</v>
      </c>
      <c r="M62" s="71">
        <v>10</v>
      </c>
    </row>
    <row r="74" ht="12.75">
      <c r="C74" s="86"/>
    </row>
    <row r="75" ht="12.75">
      <c r="C75" s="86"/>
    </row>
    <row r="76" ht="12.75">
      <c r="C76" s="86"/>
    </row>
    <row r="77" ht="12.75">
      <c r="C77" s="86"/>
    </row>
    <row r="78" ht="12.75">
      <c r="C78" s="86"/>
    </row>
    <row r="79" ht="12.75">
      <c r="C79" s="86"/>
    </row>
    <row r="80" ht="12.75">
      <c r="C80" s="86"/>
    </row>
  </sheetData>
  <sheetProtection selectLockedCells="1" selectUnlockedCells="1"/>
  <mergeCells count="1">
    <mergeCell ref="A51:M51"/>
  </mergeCells>
  <conditionalFormatting sqref="C36:H38 C40:H44">
    <cfRule type="cellIs" priority="9" dxfId="6" operator="equal" stopIfTrue="1">
      <formula>$N20</formula>
    </cfRule>
    <cfRule type="cellIs" priority="10" dxfId="11" operator="equal" stopIfTrue="1">
      <formula>$K36</formula>
    </cfRule>
  </conditionalFormatting>
  <conditionalFormatting sqref="C8:H19 C23:H32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20:H21">
    <cfRule type="cellIs" priority="13" dxfId="6" operator="equal" stopIfTrue="1">
      <formula>$N21</formula>
    </cfRule>
    <cfRule type="cellIs" priority="14" dxfId="11" operator="equal" stopIfTrue="1">
      <formula>$K20</formula>
    </cfRule>
  </conditionalFormatting>
  <conditionalFormatting sqref="C22:H22">
    <cfRule type="cellIs" priority="15" dxfId="6" operator="equal" stopIfTrue="1">
      <formula>$N20</formula>
    </cfRule>
    <cfRule type="cellIs" priority="16" dxfId="11" operator="equal" stopIfTrue="1">
      <formula>$K22</formula>
    </cfRule>
  </conditionalFormatting>
  <conditionalFormatting sqref="C33:H33">
    <cfRule type="cellIs" priority="17" dxfId="6" operator="equal" stopIfTrue="1">
      <formula>$N13</formula>
    </cfRule>
    <cfRule type="cellIs" priority="18" dxfId="11" operator="equal" stopIfTrue="1">
      <formula>$K33</formula>
    </cfRule>
  </conditionalFormatting>
  <conditionalFormatting sqref="C45:H46">
    <cfRule type="cellIs" priority="31" dxfId="6" operator="equal" stopIfTrue="1">
      <formula>$N27</formula>
    </cfRule>
    <cfRule type="cellIs" priority="32" dxfId="11" operator="equal" stopIfTrue="1">
      <formula>$K45</formula>
    </cfRule>
  </conditionalFormatting>
  <conditionalFormatting sqref="C60:H61">
    <cfRule type="cellIs" priority="1" dxfId="6" operator="equal" stopIfTrue="1">
      <formula>$N19</formula>
    </cfRule>
    <cfRule type="cellIs" priority="2" dxfId="0" operator="equal" stopIfTrue="1">
      <formula>$K60</formula>
    </cfRule>
  </conditionalFormatting>
  <conditionalFormatting sqref="C62:H62">
    <cfRule type="cellIs" priority="5" dxfId="6" operator="equal" stopIfTrue="1">
      <formula>$N22</formula>
    </cfRule>
    <cfRule type="cellIs" priority="6" dxfId="0" operator="equal" stopIfTrue="1">
      <formula>$K62</formula>
    </cfRule>
  </conditionalFormatting>
  <conditionalFormatting sqref="C53:H59">
    <cfRule type="cellIs" priority="19" dxfId="6" operator="equal" stopIfTrue="1">
      <formula>$N37</formula>
    </cfRule>
    <cfRule type="cellIs" priority="20" dxfId="0" operator="equal" stopIfTrue="1">
      <formula>$K53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B4">
      <selection activeCell="Z17" sqref="Z17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7"/>
      <c r="C1" s="87"/>
      <c r="D1" s="87"/>
      <c r="E1" s="87"/>
      <c r="F1" s="87"/>
      <c r="G1" s="87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8"/>
    </row>
    <row r="2" spans="2:23" ht="22.5" customHeight="1">
      <c r="B2" s="89"/>
      <c r="C2" s="90"/>
      <c r="D2" s="89"/>
      <c r="E2" s="89"/>
      <c r="F2" s="89" t="s">
        <v>13</v>
      </c>
      <c r="G2" s="89"/>
      <c r="H2" s="91"/>
      <c r="I2" s="91"/>
      <c r="J2" s="91"/>
      <c r="K2" s="91"/>
      <c r="L2" s="91"/>
      <c r="M2" s="91"/>
      <c r="N2" s="91"/>
      <c r="O2" s="91"/>
      <c r="P2" s="91"/>
      <c r="Q2" s="2" t="s">
        <v>1</v>
      </c>
      <c r="W2" s="88"/>
    </row>
    <row r="3" spans="2:17" ht="28.5" customHeight="1">
      <c r="B3" s="89"/>
      <c r="C3" s="89"/>
      <c r="D3" s="89"/>
      <c r="E3" s="89"/>
      <c r="F3" s="89"/>
      <c r="G3" s="92" t="s">
        <v>63</v>
      </c>
      <c r="H3" s="92"/>
      <c r="I3" s="91"/>
      <c r="Q3" s="2" t="s">
        <v>2</v>
      </c>
    </row>
    <row r="4" spans="1:22" ht="14.25" customHeight="1">
      <c r="A4" s="152" t="s">
        <v>14</v>
      </c>
      <c r="B4" s="152" t="s">
        <v>15</v>
      </c>
      <c r="C4" s="151" t="s">
        <v>16</v>
      </c>
      <c r="D4" s="151" t="s">
        <v>17</v>
      </c>
      <c r="E4" s="151" t="s">
        <v>18</v>
      </c>
      <c r="F4" s="154" t="s">
        <v>19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1" t="s">
        <v>20</v>
      </c>
      <c r="U4" s="151" t="s">
        <v>21</v>
      </c>
      <c r="V4" s="152" t="s">
        <v>22</v>
      </c>
    </row>
    <row r="5" spans="1:22" ht="17.25" customHeight="1">
      <c r="A5" s="152"/>
      <c r="B5" s="152"/>
      <c r="C5" s="152"/>
      <c r="D5" s="152"/>
      <c r="E5" s="152"/>
      <c r="F5" s="93">
        <v>7</v>
      </c>
      <c r="G5" s="94" t="s">
        <v>23</v>
      </c>
      <c r="H5" s="93">
        <v>8</v>
      </c>
      <c r="I5" s="94" t="s">
        <v>23</v>
      </c>
      <c r="J5" s="93">
        <v>9</v>
      </c>
      <c r="K5" s="94" t="s">
        <v>23</v>
      </c>
      <c r="L5" s="93">
        <v>10</v>
      </c>
      <c r="M5" s="94" t="s">
        <v>23</v>
      </c>
      <c r="N5" s="93">
        <v>11</v>
      </c>
      <c r="O5" s="94" t="s">
        <v>23</v>
      </c>
      <c r="P5" s="93">
        <v>12</v>
      </c>
      <c r="Q5" s="94" t="s">
        <v>23</v>
      </c>
      <c r="R5" s="93">
        <v>13</v>
      </c>
      <c r="S5" s="94" t="s">
        <v>23</v>
      </c>
      <c r="T5" s="151"/>
      <c r="U5" s="151"/>
      <c r="V5" s="151"/>
    </row>
    <row r="6" spans="1:22" ht="14.25" customHeight="1" thickBot="1">
      <c r="A6" s="153" t="s">
        <v>24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3" ht="16.5" thickBot="1">
      <c r="A7" s="95">
        <v>2</v>
      </c>
      <c r="B7" s="32" t="s">
        <v>70</v>
      </c>
      <c r="C7" s="96">
        <f>квалификация!I9</f>
        <v>1233</v>
      </c>
      <c r="D7" s="97">
        <f aca="true" t="shared" si="0" ref="D7:D22">SUM(C7,F7:S7)</f>
        <v>2868</v>
      </c>
      <c r="E7" s="98">
        <f aca="true" t="shared" si="1" ref="E7:E22">SUM(C7,F7,H7,J7,L7,N7,P7,R7)/(13-COUNTBLANK(F7:S7)/2)</f>
        <v>206.76923076923077</v>
      </c>
      <c r="F7" s="99">
        <v>212</v>
      </c>
      <c r="G7" s="99">
        <v>30</v>
      </c>
      <c r="H7" s="99">
        <v>267</v>
      </c>
      <c r="I7" s="99">
        <v>30</v>
      </c>
      <c r="J7" s="99">
        <v>223</v>
      </c>
      <c r="K7" s="99">
        <v>30</v>
      </c>
      <c r="L7" s="99">
        <v>185</v>
      </c>
      <c r="M7" s="99">
        <v>30</v>
      </c>
      <c r="N7" s="99">
        <v>195</v>
      </c>
      <c r="O7" s="99">
        <v>30</v>
      </c>
      <c r="P7" s="99">
        <v>201</v>
      </c>
      <c r="Q7" s="99">
        <v>30</v>
      </c>
      <c r="R7" s="99">
        <v>172</v>
      </c>
      <c r="S7" s="99">
        <v>0</v>
      </c>
      <c r="T7" s="97">
        <f aca="true" t="shared" si="2" ref="T7:T22">SUM(G7,I7,K7,M7,S7,O7,Q7)</f>
        <v>180</v>
      </c>
      <c r="U7" s="98">
        <f aca="true" t="shared" si="3" ref="U7:U22">IF(F7&lt;&gt;"",AVERAGE(F7,H7,J7,L7,R7,N7,P7),"")</f>
        <v>207.85714285714286</v>
      </c>
      <c r="V7" s="96">
        <v>1</v>
      </c>
      <c r="W7" s="148">
        <f>MAX(F7:S7)</f>
        <v>267</v>
      </c>
    </row>
    <row r="8" spans="1:23" ht="16.5" thickBot="1">
      <c r="A8" s="95">
        <v>1</v>
      </c>
      <c r="B8" s="18" t="s">
        <v>77</v>
      </c>
      <c r="C8" s="96">
        <f>квалификация!I8</f>
        <v>1251</v>
      </c>
      <c r="D8" s="97">
        <f t="shared" si="0"/>
        <v>2754</v>
      </c>
      <c r="E8" s="98">
        <f t="shared" si="1"/>
        <v>204.92307692307693</v>
      </c>
      <c r="F8" s="99">
        <v>169</v>
      </c>
      <c r="G8" s="100">
        <v>0</v>
      </c>
      <c r="H8" s="99">
        <v>201</v>
      </c>
      <c r="I8" s="99">
        <v>0</v>
      </c>
      <c r="J8" s="99">
        <v>232</v>
      </c>
      <c r="K8" s="99">
        <v>30</v>
      </c>
      <c r="L8" s="99">
        <v>182</v>
      </c>
      <c r="M8" s="101">
        <v>0</v>
      </c>
      <c r="N8" s="101">
        <v>220</v>
      </c>
      <c r="O8" s="101">
        <v>30</v>
      </c>
      <c r="P8" s="101">
        <v>202</v>
      </c>
      <c r="Q8" s="101">
        <v>0</v>
      </c>
      <c r="R8" s="99">
        <v>207</v>
      </c>
      <c r="S8" s="99">
        <v>30</v>
      </c>
      <c r="T8" s="97">
        <f t="shared" si="2"/>
        <v>90</v>
      </c>
      <c r="U8" s="98">
        <f t="shared" si="3"/>
        <v>201.85714285714286</v>
      </c>
      <c r="V8" s="96">
        <v>2</v>
      </c>
      <c r="W8" s="148">
        <f aca="true" t="shared" si="4" ref="W8:W22">MAX(F8:S8)</f>
        <v>232</v>
      </c>
    </row>
    <row r="9" spans="1:23" ht="16.5" thickBot="1">
      <c r="A9" s="95">
        <v>15</v>
      </c>
      <c r="B9" s="35" t="s">
        <v>44</v>
      </c>
      <c r="C9" s="96">
        <f>квалификация!I22</f>
        <v>1140</v>
      </c>
      <c r="D9" s="97">
        <f t="shared" si="0"/>
        <v>2711</v>
      </c>
      <c r="E9" s="98">
        <f t="shared" si="1"/>
        <v>197</v>
      </c>
      <c r="F9" s="99">
        <v>208</v>
      </c>
      <c r="G9" s="99">
        <v>0</v>
      </c>
      <c r="H9" s="99">
        <v>177</v>
      </c>
      <c r="I9" s="99">
        <v>0</v>
      </c>
      <c r="J9" s="99">
        <v>226</v>
      </c>
      <c r="K9" s="99">
        <v>30</v>
      </c>
      <c r="L9" s="99">
        <v>239</v>
      </c>
      <c r="M9" s="99">
        <v>30</v>
      </c>
      <c r="N9" s="99">
        <v>209</v>
      </c>
      <c r="O9" s="99">
        <v>30</v>
      </c>
      <c r="P9" s="99">
        <v>203</v>
      </c>
      <c r="Q9" s="99">
        <v>30</v>
      </c>
      <c r="R9" s="99">
        <v>159</v>
      </c>
      <c r="S9" s="99">
        <v>30</v>
      </c>
      <c r="T9" s="97">
        <f t="shared" si="2"/>
        <v>150</v>
      </c>
      <c r="U9" s="98">
        <f t="shared" si="3"/>
        <v>203</v>
      </c>
      <c r="V9" s="96">
        <v>3</v>
      </c>
      <c r="W9" s="148">
        <f t="shared" si="4"/>
        <v>239</v>
      </c>
    </row>
    <row r="10" spans="1:23" ht="16.5" thickBot="1">
      <c r="A10" s="95">
        <v>3</v>
      </c>
      <c r="B10" s="35" t="s">
        <v>86</v>
      </c>
      <c r="C10" s="96">
        <f>квалификация!I10</f>
        <v>1227</v>
      </c>
      <c r="D10" s="97">
        <f t="shared" si="0"/>
        <v>2692</v>
      </c>
      <c r="E10" s="98">
        <f t="shared" si="1"/>
        <v>195.53846153846155</v>
      </c>
      <c r="F10" s="99">
        <v>203</v>
      </c>
      <c r="G10" s="99">
        <v>30</v>
      </c>
      <c r="H10" s="99">
        <v>192</v>
      </c>
      <c r="I10" s="99">
        <v>30</v>
      </c>
      <c r="J10" s="99">
        <v>154</v>
      </c>
      <c r="K10" s="99">
        <v>0</v>
      </c>
      <c r="L10" s="99">
        <v>214</v>
      </c>
      <c r="M10" s="99">
        <v>30</v>
      </c>
      <c r="N10" s="99">
        <v>169</v>
      </c>
      <c r="O10" s="99">
        <v>0</v>
      </c>
      <c r="P10" s="99">
        <v>204</v>
      </c>
      <c r="Q10" s="99">
        <v>30</v>
      </c>
      <c r="R10" s="99">
        <v>179</v>
      </c>
      <c r="S10" s="99">
        <v>30</v>
      </c>
      <c r="T10" s="97">
        <f t="shared" si="2"/>
        <v>150</v>
      </c>
      <c r="U10" s="98">
        <f t="shared" si="3"/>
        <v>187.85714285714286</v>
      </c>
      <c r="V10" s="96">
        <v>4</v>
      </c>
      <c r="W10" s="148">
        <f t="shared" si="4"/>
        <v>214</v>
      </c>
    </row>
    <row r="11" spans="1:23" ht="16.5" thickBot="1">
      <c r="A11" s="95">
        <v>12</v>
      </c>
      <c r="B11" s="35" t="s">
        <v>83</v>
      </c>
      <c r="C11" s="96">
        <f>квалификация!I19</f>
        <v>1148</v>
      </c>
      <c r="D11" s="97">
        <f t="shared" si="0"/>
        <v>2595</v>
      </c>
      <c r="E11" s="98">
        <f t="shared" si="1"/>
        <v>190.3846153846154</v>
      </c>
      <c r="F11" s="99">
        <v>180</v>
      </c>
      <c r="G11" s="99">
        <v>0</v>
      </c>
      <c r="H11" s="99">
        <v>162</v>
      </c>
      <c r="I11" s="99">
        <v>0</v>
      </c>
      <c r="J11" s="99">
        <v>200</v>
      </c>
      <c r="K11" s="99">
        <v>30</v>
      </c>
      <c r="L11" s="99">
        <v>186</v>
      </c>
      <c r="M11" s="99">
        <v>30</v>
      </c>
      <c r="N11" s="99">
        <v>205</v>
      </c>
      <c r="O11" s="99">
        <v>30</v>
      </c>
      <c r="P11" s="99">
        <v>197</v>
      </c>
      <c r="Q11" s="99">
        <v>0</v>
      </c>
      <c r="R11" s="99">
        <v>197</v>
      </c>
      <c r="S11" s="99">
        <v>30</v>
      </c>
      <c r="T11" s="97">
        <f t="shared" si="2"/>
        <v>120</v>
      </c>
      <c r="U11" s="98">
        <f t="shared" si="3"/>
        <v>189.57142857142858</v>
      </c>
      <c r="V11" s="96">
        <v>5</v>
      </c>
      <c r="W11" s="148">
        <f t="shared" si="4"/>
        <v>205</v>
      </c>
    </row>
    <row r="12" spans="1:23" ht="16.5" thickBot="1">
      <c r="A12" s="95">
        <v>7</v>
      </c>
      <c r="B12" s="35" t="s">
        <v>73</v>
      </c>
      <c r="C12" s="96">
        <f>квалификация!I14</f>
        <v>1178</v>
      </c>
      <c r="D12" s="97">
        <f t="shared" si="0"/>
        <v>2570</v>
      </c>
      <c r="E12" s="98">
        <f t="shared" si="1"/>
        <v>186.15384615384616</v>
      </c>
      <c r="F12" s="99">
        <v>197</v>
      </c>
      <c r="G12" s="99">
        <v>30</v>
      </c>
      <c r="H12" s="99">
        <v>178</v>
      </c>
      <c r="I12" s="99">
        <v>30</v>
      </c>
      <c r="J12" s="99">
        <v>206</v>
      </c>
      <c r="K12" s="99">
        <v>30</v>
      </c>
      <c r="L12" s="99">
        <v>171</v>
      </c>
      <c r="M12" s="103">
        <v>0</v>
      </c>
      <c r="N12" s="103">
        <v>173</v>
      </c>
      <c r="O12" s="103">
        <v>30</v>
      </c>
      <c r="P12" s="103">
        <v>180</v>
      </c>
      <c r="Q12" s="103">
        <v>30</v>
      </c>
      <c r="R12" s="103">
        <v>137</v>
      </c>
      <c r="S12" s="99">
        <v>0</v>
      </c>
      <c r="T12" s="97">
        <f t="shared" si="2"/>
        <v>150</v>
      </c>
      <c r="U12" s="98">
        <f t="shared" si="3"/>
        <v>177.42857142857142</v>
      </c>
      <c r="V12" s="96">
        <v>6</v>
      </c>
      <c r="W12" s="148">
        <f t="shared" si="4"/>
        <v>206</v>
      </c>
    </row>
    <row r="13" spans="1:23" ht="16.5" thickBot="1">
      <c r="A13" s="95">
        <v>10</v>
      </c>
      <c r="B13" s="32" t="s">
        <v>72</v>
      </c>
      <c r="C13" s="96">
        <f>квалификация!I17</f>
        <v>1153</v>
      </c>
      <c r="D13" s="97">
        <f t="shared" si="0"/>
        <v>2566</v>
      </c>
      <c r="E13" s="98">
        <f t="shared" si="1"/>
        <v>190.46153846153845</v>
      </c>
      <c r="F13" s="99">
        <v>189</v>
      </c>
      <c r="G13" s="100">
        <v>0</v>
      </c>
      <c r="H13" s="99">
        <v>159</v>
      </c>
      <c r="I13" s="99">
        <v>0</v>
      </c>
      <c r="J13" s="99">
        <v>134</v>
      </c>
      <c r="K13" s="99">
        <v>0</v>
      </c>
      <c r="L13" s="104">
        <v>199</v>
      </c>
      <c r="M13" s="99">
        <v>0</v>
      </c>
      <c r="N13" s="99">
        <v>230</v>
      </c>
      <c r="O13" s="99">
        <v>30</v>
      </c>
      <c r="P13" s="108">
        <v>201</v>
      </c>
      <c r="Q13" s="99">
        <v>30</v>
      </c>
      <c r="R13" s="99">
        <v>211</v>
      </c>
      <c r="S13" s="105">
        <v>30</v>
      </c>
      <c r="T13" s="97">
        <f t="shared" si="2"/>
        <v>90</v>
      </c>
      <c r="U13" s="98">
        <f t="shared" si="3"/>
        <v>189</v>
      </c>
      <c r="V13" s="96">
        <v>7</v>
      </c>
      <c r="W13" s="148">
        <f t="shared" si="4"/>
        <v>230</v>
      </c>
    </row>
    <row r="14" spans="1:23" ht="16.5" thickBot="1">
      <c r="A14" s="95">
        <v>8</v>
      </c>
      <c r="B14" s="18" t="s">
        <v>56</v>
      </c>
      <c r="C14" s="96">
        <f>квалификация!I15</f>
        <v>1174</v>
      </c>
      <c r="D14" s="97">
        <f t="shared" si="0"/>
        <v>2563</v>
      </c>
      <c r="E14" s="98">
        <f t="shared" si="1"/>
        <v>187.92307692307693</v>
      </c>
      <c r="F14" s="99">
        <v>188</v>
      </c>
      <c r="G14" s="99">
        <v>0</v>
      </c>
      <c r="H14" s="99">
        <v>190</v>
      </c>
      <c r="I14" s="99">
        <v>30</v>
      </c>
      <c r="J14" s="99">
        <v>159</v>
      </c>
      <c r="K14" s="99">
        <v>0</v>
      </c>
      <c r="L14" s="99">
        <v>234</v>
      </c>
      <c r="M14" s="106">
        <v>30</v>
      </c>
      <c r="N14" s="106">
        <v>185</v>
      </c>
      <c r="O14" s="106">
        <v>30</v>
      </c>
      <c r="P14" s="106">
        <v>144</v>
      </c>
      <c r="Q14" s="106">
        <v>0</v>
      </c>
      <c r="R14" s="106">
        <v>169</v>
      </c>
      <c r="S14" s="99">
        <v>30</v>
      </c>
      <c r="T14" s="97">
        <f t="shared" si="2"/>
        <v>120</v>
      </c>
      <c r="U14" s="98">
        <f t="shared" si="3"/>
        <v>181.28571428571428</v>
      </c>
      <c r="V14" s="96">
        <v>8</v>
      </c>
      <c r="W14" s="148">
        <f t="shared" si="4"/>
        <v>234</v>
      </c>
    </row>
    <row r="15" spans="1:23" s="107" customFormat="1" ht="16.5" thickBot="1">
      <c r="A15" s="95">
        <v>9</v>
      </c>
      <c r="B15" s="18" t="s">
        <v>35</v>
      </c>
      <c r="C15" s="96">
        <f>квалификация!I16</f>
        <v>1155</v>
      </c>
      <c r="D15" s="97">
        <f t="shared" si="0"/>
        <v>2554</v>
      </c>
      <c r="E15" s="98">
        <f t="shared" si="1"/>
        <v>189.53846153846155</v>
      </c>
      <c r="F15" s="99">
        <v>212</v>
      </c>
      <c r="G15" s="99">
        <v>30</v>
      </c>
      <c r="H15" s="99">
        <v>180</v>
      </c>
      <c r="I15" s="99">
        <v>30</v>
      </c>
      <c r="J15" s="99">
        <v>172</v>
      </c>
      <c r="K15" s="99">
        <v>0</v>
      </c>
      <c r="L15" s="99">
        <v>173</v>
      </c>
      <c r="M15" s="99">
        <v>0</v>
      </c>
      <c r="N15" s="99">
        <v>156</v>
      </c>
      <c r="O15" s="99">
        <v>0</v>
      </c>
      <c r="P15" s="99">
        <v>222</v>
      </c>
      <c r="Q15" s="99">
        <v>30</v>
      </c>
      <c r="R15" s="99">
        <v>194</v>
      </c>
      <c r="S15" s="99">
        <v>0</v>
      </c>
      <c r="T15" s="97">
        <f t="shared" si="2"/>
        <v>90</v>
      </c>
      <c r="U15" s="98">
        <f t="shared" si="3"/>
        <v>187</v>
      </c>
      <c r="V15" s="96">
        <v>9</v>
      </c>
      <c r="W15" s="148">
        <f t="shared" si="4"/>
        <v>222</v>
      </c>
    </row>
    <row r="16" spans="1:23" s="107" customFormat="1" ht="16.5" thickBot="1">
      <c r="A16" s="95">
        <v>6</v>
      </c>
      <c r="B16" s="32" t="s">
        <v>34</v>
      </c>
      <c r="C16" s="96">
        <f>квалификация!I13</f>
        <v>1181</v>
      </c>
      <c r="D16" s="97">
        <f t="shared" si="0"/>
        <v>2550</v>
      </c>
      <c r="E16" s="98">
        <f t="shared" si="1"/>
        <v>186.92307692307693</v>
      </c>
      <c r="F16" s="99">
        <v>168</v>
      </c>
      <c r="G16" s="99">
        <v>0</v>
      </c>
      <c r="H16" s="99">
        <v>180</v>
      </c>
      <c r="I16" s="99">
        <v>30</v>
      </c>
      <c r="J16" s="99">
        <v>207</v>
      </c>
      <c r="K16" s="99">
        <v>30</v>
      </c>
      <c r="L16" s="99">
        <v>177</v>
      </c>
      <c r="M16" s="99">
        <v>0</v>
      </c>
      <c r="N16" s="99">
        <v>176</v>
      </c>
      <c r="O16" s="99">
        <v>0</v>
      </c>
      <c r="P16" s="99">
        <v>182</v>
      </c>
      <c r="Q16" s="99">
        <v>30</v>
      </c>
      <c r="R16" s="99">
        <v>159</v>
      </c>
      <c r="S16" s="99">
        <v>30</v>
      </c>
      <c r="T16" s="97">
        <f t="shared" si="2"/>
        <v>120</v>
      </c>
      <c r="U16" s="98">
        <f t="shared" si="3"/>
        <v>178.42857142857142</v>
      </c>
      <c r="V16" s="96">
        <v>10</v>
      </c>
      <c r="W16" s="148">
        <f t="shared" si="4"/>
        <v>207</v>
      </c>
    </row>
    <row r="17" spans="1:23" ht="16.5" thickBot="1">
      <c r="A17" s="95">
        <v>13</v>
      </c>
      <c r="B17" s="18" t="s">
        <v>47</v>
      </c>
      <c r="C17" s="96">
        <f>квалификация!I20</f>
        <v>1145</v>
      </c>
      <c r="D17" s="97">
        <f t="shared" si="0"/>
        <v>2494</v>
      </c>
      <c r="E17" s="98">
        <f t="shared" si="1"/>
        <v>184.92307692307693</v>
      </c>
      <c r="F17" s="99">
        <v>137</v>
      </c>
      <c r="G17" s="99">
        <v>0</v>
      </c>
      <c r="H17" s="99">
        <v>209</v>
      </c>
      <c r="I17" s="99">
        <v>30</v>
      </c>
      <c r="J17" s="99">
        <v>190</v>
      </c>
      <c r="K17" s="99">
        <v>0</v>
      </c>
      <c r="L17" s="99">
        <v>157</v>
      </c>
      <c r="M17" s="99">
        <v>0</v>
      </c>
      <c r="N17" s="99">
        <v>204</v>
      </c>
      <c r="O17" s="99">
        <v>30</v>
      </c>
      <c r="P17" s="99">
        <v>177</v>
      </c>
      <c r="Q17" s="99">
        <v>0</v>
      </c>
      <c r="R17" s="99">
        <v>185</v>
      </c>
      <c r="S17" s="99">
        <v>30</v>
      </c>
      <c r="T17" s="97">
        <f t="shared" si="2"/>
        <v>90</v>
      </c>
      <c r="U17" s="98">
        <f t="shared" si="3"/>
        <v>179.85714285714286</v>
      </c>
      <c r="V17" s="96">
        <v>11</v>
      </c>
      <c r="W17" s="148">
        <f t="shared" si="4"/>
        <v>209</v>
      </c>
    </row>
    <row r="18" spans="1:23" ht="16.5" thickBot="1">
      <c r="A18" s="95">
        <v>4</v>
      </c>
      <c r="B18" s="18" t="s">
        <v>50</v>
      </c>
      <c r="C18" s="96">
        <f>квалификация!I11</f>
        <v>1195</v>
      </c>
      <c r="D18" s="97">
        <f t="shared" si="0"/>
        <v>2434</v>
      </c>
      <c r="E18" s="98">
        <f t="shared" si="1"/>
        <v>180.30769230769232</v>
      </c>
      <c r="F18" s="99">
        <v>147</v>
      </c>
      <c r="G18" s="99">
        <v>30</v>
      </c>
      <c r="H18" s="99">
        <v>158</v>
      </c>
      <c r="I18" s="99">
        <v>0</v>
      </c>
      <c r="J18" s="99">
        <v>177</v>
      </c>
      <c r="K18" s="99">
        <v>0</v>
      </c>
      <c r="L18" s="99">
        <v>164</v>
      </c>
      <c r="M18" s="99">
        <v>30</v>
      </c>
      <c r="N18" s="99">
        <v>182</v>
      </c>
      <c r="O18" s="99">
        <v>0</v>
      </c>
      <c r="P18" s="99">
        <v>149</v>
      </c>
      <c r="Q18" s="99">
        <v>0</v>
      </c>
      <c r="R18" s="99">
        <v>172</v>
      </c>
      <c r="S18" s="99">
        <v>30</v>
      </c>
      <c r="T18" s="97">
        <f t="shared" si="2"/>
        <v>90</v>
      </c>
      <c r="U18" s="98">
        <f t="shared" si="3"/>
        <v>164.14285714285714</v>
      </c>
      <c r="V18" s="96">
        <v>12</v>
      </c>
      <c r="W18" s="148">
        <f t="shared" si="4"/>
        <v>182</v>
      </c>
    </row>
    <row r="19" spans="1:23" ht="16.5" thickBot="1">
      <c r="A19" s="95">
        <v>14</v>
      </c>
      <c r="B19" s="18" t="s">
        <v>48</v>
      </c>
      <c r="C19" s="96">
        <f>квалификация!I21</f>
        <v>1142</v>
      </c>
      <c r="D19" s="97">
        <f t="shared" si="0"/>
        <v>2429</v>
      </c>
      <c r="E19" s="98">
        <f t="shared" si="1"/>
        <v>179.92307692307693</v>
      </c>
      <c r="F19" s="99">
        <v>117</v>
      </c>
      <c r="G19" s="99">
        <v>0</v>
      </c>
      <c r="H19" s="99">
        <v>201</v>
      </c>
      <c r="I19" s="99">
        <v>0</v>
      </c>
      <c r="J19" s="99">
        <v>192</v>
      </c>
      <c r="K19" s="99">
        <v>30</v>
      </c>
      <c r="L19" s="99">
        <v>198</v>
      </c>
      <c r="M19" s="99">
        <v>30</v>
      </c>
      <c r="N19" s="99">
        <v>121</v>
      </c>
      <c r="O19" s="99">
        <v>0</v>
      </c>
      <c r="P19" s="99">
        <v>233</v>
      </c>
      <c r="Q19" s="99">
        <v>30</v>
      </c>
      <c r="R19" s="99">
        <v>135</v>
      </c>
      <c r="S19" s="99">
        <v>0</v>
      </c>
      <c r="T19" s="97">
        <f t="shared" si="2"/>
        <v>90</v>
      </c>
      <c r="U19" s="98">
        <f t="shared" si="3"/>
        <v>171</v>
      </c>
      <c r="V19" s="96">
        <v>13</v>
      </c>
      <c r="W19" s="148">
        <f t="shared" si="4"/>
        <v>233</v>
      </c>
    </row>
    <row r="20" spans="1:23" ht="16.5" thickBot="1">
      <c r="A20" s="95">
        <v>11</v>
      </c>
      <c r="B20" s="18" t="s">
        <v>31</v>
      </c>
      <c r="C20" s="96">
        <f>квалификация!I18</f>
        <v>1152</v>
      </c>
      <c r="D20" s="97">
        <f t="shared" si="0"/>
        <v>2424</v>
      </c>
      <c r="E20" s="98">
        <f t="shared" si="1"/>
        <v>181.84615384615384</v>
      </c>
      <c r="F20" s="99">
        <v>172</v>
      </c>
      <c r="G20" s="99">
        <v>30</v>
      </c>
      <c r="H20" s="99">
        <v>137</v>
      </c>
      <c r="I20" s="99">
        <v>0</v>
      </c>
      <c r="J20" s="99">
        <v>183</v>
      </c>
      <c r="K20" s="99">
        <v>30</v>
      </c>
      <c r="L20" s="99">
        <v>158</v>
      </c>
      <c r="M20" s="99">
        <v>0</v>
      </c>
      <c r="N20" s="99">
        <v>191</v>
      </c>
      <c r="O20" s="99">
        <v>0</v>
      </c>
      <c r="P20" s="108">
        <v>182</v>
      </c>
      <c r="Q20" s="99">
        <v>0</v>
      </c>
      <c r="R20" s="99">
        <v>189</v>
      </c>
      <c r="S20" s="99">
        <v>0</v>
      </c>
      <c r="T20" s="97">
        <f t="shared" si="2"/>
        <v>60</v>
      </c>
      <c r="U20" s="98">
        <f t="shared" si="3"/>
        <v>173.14285714285714</v>
      </c>
      <c r="V20" s="96">
        <v>14</v>
      </c>
      <c r="W20" s="148">
        <f t="shared" si="4"/>
        <v>191</v>
      </c>
    </row>
    <row r="21" spans="1:23" ht="16.5" thickBot="1">
      <c r="A21" s="95">
        <v>5</v>
      </c>
      <c r="B21" s="42" t="s">
        <v>71</v>
      </c>
      <c r="C21" s="96">
        <f>квалификация!I12</f>
        <v>1181</v>
      </c>
      <c r="D21" s="97">
        <f t="shared" si="0"/>
        <v>2409</v>
      </c>
      <c r="E21" s="98">
        <f t="shared" si="1"/>
        <v>183</v>
      </c>
      <c r="F21" s="103">
        <v>201</v>
      </c>
      <c r="G21" s="103">
        <v>30</v>
      </c>
      <c r="H21" s="103">
        <v>168</v>
      </c>
      <c r="I21" s="103">
        <v>0</v>
      </c>
      <c r="J21" s="103">
        <v>191</v>
      </c>
      <c r="K21" s="103">
        <v>0</v>
      </c>
      <c r="L21" s="103">
        <v>163</v>
      </c>
      <c r="M21" s="103">
        <v>0</v>
      </c>
      <c r="N21" s="103">
        <v>158</v>
      </c>
      <c r="O21" s="103">
        <v>0</v>
      </c>
      <c r="P21" s="103">
        <v>162</v>
      </c>
      <c r="Q21" s="103">
        <v>0</v>
      </c>
      <c r="R21" s="103">
        <v>155</v>
      </c>
      <c r="S21" s="103">
        <v>0</v>
      </c>
      <c r="T21" s="97">
        <f t="shared" si="2"/>
        <v>30</v>
      </c>
      <c r="U21" s="98">
        <f t="shared" si="3"/>
        <v>171.14285714285714</v>
      </c>
      <c r="V21" s="96">
        <v>15</v>
      </c>
      <c r="W21" s="148">
        <f t="shared" si="4"/>
        <v>201</v>
      </c>
    </row>
    <row r="22" spans="1:23" ht="16.5" thickBot="1">
      <c r="A22" s="95">
        <v>16</v>
      </c>
      <c r="B22" s="43" t="s">
        <v>39</v>
      </c>
      <c r="C22" s="96">
        <f>квалификация!I23</f>
        <v>1138</v>
      </c>
      <c r="D22" s="97">
        <f t="shared" si="0"/>
        <v>2365</v>
      </c>
      <c r="E22" s="98">
        <f t="shared" si="1"/>
        <v>175</v>
      </c>
      <c r="F22" s="103">
        <v>206</v>
      </c>
      <c r="G22" s="103">
        <v>30</v>
      </c>
      <c r="H22" s="103">
        <v>181</v>
      </c>
      <c r="I22" s="103">
        <v>30</v>
      </c>
      <c r="J22" s="103">
        <v>119</v>
      </c>
      <c r="K22" s="103">
        <v>0</v>
      </c>
      <c r="L22" s="103">
        <v>195</v>
      </c>
      <c r="M22" s="103">
        <v>30</v>
      </c>
      <c r="N22" s="103">
        <v>131</v>
      </c>
      <c r="O22" s="103">
        <v>0</v>
      </c>
      <c r="P22" s="103">
        <v>162</v>
      </c>
      <c r="Q22" s="103">
        <v>0</v>
      </c>
      <c r="R22" s="103">
        <v>143</v>
      </c>
      <c r="S22" s="103">
        <v>0</v>
      </c>
      <c r="T22" s="97">
        <f t="shared" si="2"/>
        <v>90</v>
      </c>
      <c r="U22" s="98">
        <f t="shared" si="3"/>
        <v>162.42857142857142</v>
      </c>
      <c r="V22" s="96">
        <v>16</v>
      </c>
      <c r="W22" s="148">
        <f t="shared" si="4"/>
        <v>206</v>
      </c>
    </row>
    <row r="23" spans="1:22" ht="15.75" thickBot="1">
      <c r="A23" s="153" t="s">
        <v>25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3" ht="16.5" thickBot="1">
      <c r="A24" s="109">
        <v>1</v>
      </c>
      <c r="B24" s="18" t="s">
        <v>36</v>
      </c>
      <c r="C24" s="96">
        <f>квалификация!I53</f>
        <v>1142</v>
      </c>
      <c r="D24" s="97">
        <f aca="true" t="shared" si="5" ref="D24:D29">SUM(C24,F24:S24)</f>
        <v>2197</v>
      </c>
      <c r="E24" s="98">
        <f aca="true" t="shared" si="6" ref="E24:E29">SUM(C24,F24,H24,J24,L24,N24,P24,R24)/(13-COUNTBLANK(F24:S24)/2)</f>
        <v>188.8181818181818</v>
      </c>
      <c r="F24" s="99">
        <v>181</v>
      </c>
      <c r="G24" s="99">
        <v>30</v>
      </c>
      <c r="H24" s="99">
        <v>247</v>
      </c>
      <c r="I24" s="99">
        <v>30</v>
      </c>
      <c r="J24" s="99">
        <v>160</v>
      </c>
      <c r="K24" s="99">
        <v>30</v>
      </c>
      <c r="L24" s="99">
        <v>139</v>
      </c>
      <c r="M24" s="99">
        <v>0</v>
      </c>
      <c r="N24" s="99">
        <v>208</v>
      </c>
      <c r="O24" s="99">
        <v>30</v>
      </c>
      <c r="P24" s="110"/>
      <c r="Q24" s="110"/>
      <c r="R24" s="110"/>
      <c r="S24" s="110"/>
      <c r="T24" s="97">
        <f aca="true" t="shared" si="7" ref="T24:T29">SUM(G24,I24,K24,M24,O24)</f>
        <v>120</v>
      </c>
      <c r="U24" s="98">
        <f aca="true" t="shared" si="8" ref="U24:U29">IF(F24&lt;&gt;"",AVERAGE(F24,H24,J24,L24,R24),"")</f>
        <v>181.75</v>
      </c>
      <c r="V24" s="96">
        <v>1</v>
      </c>
      <c r="W24" s="148">
        <f aca="true" t="shared" si="9" ref="W24:W29">MAX(F24:S24)</f>
        <v>247</v>
      </c>
    </row>
    <row r="25" spans="1:23" ht="16.5" thickBot="1">
      <c r="A25" s="109">
        <v>3</v>
      </c>
      <c r="B25" s="32" t="s">
        <v>32</v>
      </c>
      <c r="C25" s="96">
        <f>квалификация!I55</f>
        <v>1014</v>
      </c>
      <c r="D25" s="97">
        <f t="shared" si="5"/>
        <v>2040</v>
      </c>
      <c r="E25" s="98">
        <f t="shared" si="6"/>
        <v>174.54545454545453</v>
      </c>
      <c r="F25" s="99">
        <v>234</v>
      </c>
      <c r="G25" s="99">
        <v>30</v>
      </c>
      <c r="H25" s="99">
        <v>119</v>
      </c>
      <c r="I25" s="99">
        <v>0</v>
      </c>
      <c r="J25" s="99">
        <v>171</v>
      </c>
      <c r="K25" s="99">
        <v>30</v>
      </c>
      <c r="L25" s="99">
        <v>185</v>
      </c>
      <c r="M25" s="99">
        <v>30</v>
      </c>
      <c r="N25" s="99">
        <v>197</v>
      </c>
      <c r="O25" s="99">
        <v>30</v>
      </c>
      <c r="P25" s="110"/>
      <c r="Q25" s="110"/>
      <c r="R25" s="110"/>
      <c r="S25" s="110"/>
      <c r="T25" s="97">
        <f t="shared" si="7"/>
        <v>120</v>
      </c>
      <c r="U25" s="98">
        <f t="shared" si="8"/>
        <v>177.25</v>
      </c>
      <c r="V25" s="96">
        <v>2</v>
      </c>
      <c r="W25" s="148">
        <f t="shared" si="9"/>
        <v>234</v>
      </c>
    </row>
    <row r="26" spans="1:23" ht="16.5" thickBot="1">
      <c r="A26" s="109">
        <v>4</v>
      </c>
      <c r="B26" s="72" t="s">
        <v>41</v>
      </c>
      <c r="C26" s="96">
        <f>квалификация!I56</f>
        <v>1010</v>
      </c>
      <c r="D26" s="97">
        <f t="shared" si="5"/>
        <v>2039</v>
      </c>
      <c r="E26" s="98">
        <f t="shared" si="6"/>
        <v>177.1818181818182</v>
      </c>
      <c r="F26" s="99">
        <v>211</v>
      </c>
      <c r="G26" s="100">
        <v>0</v>
      </c>
      <c r="H26" s="99">
        <v>197</v>
      </c>
      <c r="I26" s="99">
        <v>30</v>
      </c>
      <c r="J26" s="99">
        <v>158</v>
      </c>
      <c r="K26" s="99">
        <v>0</v>
      </c>
      <c r="L26" s="99">
        <v>193</v>
      </c>
      <c r="M26" s="101">
        <v>30</v>
      </c>
      <c r="N26" s="101">
        <v>180</v>
      </c>
      <c r="O26" s="101">
        <v>30</v>
      </c>
      <c r="P26" s="111"/>
      <c r="Q26" s="111"/>
      <c r="R26" s="110"/>
      <c r="S26" s="110"/>
      <c r="T26" s="97">
        <f t="shared" si="7"/>
        <v>90</v>
      </c>
      <c r="U26" s="98">
        <f t="shared" si="8"/>
        <v>189.75</v>
      </c>
      <c r="V26" s="96">
        <v>3</v>
      </c>
      <c r="W26" s="148">
        <f t="shared" si="9"/>
        <v>211</v>
      </c>
    </row>
    <row r="27" spans="1:23" ht="16.5" thickBot="1">
      <c r="A27" s="109">
        <v>2</v>
      </c>
      <c r="B27" s="32" t="s">
        <v>29</v>
      </c>
      <c r="C27" s="96">
        <f>квалификация!I54</f>
        <v>1032</v>
      </c>
      <c r="D27" s="97">
        <f t="shared" si="5"/>
        <v>1981</v>
      </c>
      <c r="E27" s="98">
        <f t="shared" si="6"/>
        <v>174.63636363636363</v>
      </c>
      <c r="F27" s="99">
        <v>200</v>
      </c>
      <c r="G27" s="99">
        <v>30</v>
      </c>
      <c r="H27" s="99">
        <v>192</v>
      </c>
      <c r="I27" s="99">
        <v>0</v>
      </c>
      <c r="J27" s="99">
        <v>169</v>
      </c>
      <c r="K27" s="99">
        <v>0</v>
      </c>
      <c r="L27" s="99">
        <v>182</v>
      </c>
      <c r="M27" s="99">
        <v>30</v>
      </c>
      <c r="N27" s="99">
        <v>146</v>
      </c>
      <c r="O27" s="99">
        <v>0</v>
      </c>
      <c r="P27" s="110"/>
      <c r="Q27" s="110"/>
      <c r="R27" s="110"/>
      <c r="S27" s="110"/>
      <c r="T27" s="97">
        <f t="shared" si="7"/>
        <v>60</v>
      </c>
      <c r="U27" s="98">
        <f t="shared" si="8"/>
        <v>185.75</v>
      </c>
      <c r="V27" s="96">
        <v>4</v>
      </c>
      <c r="W27" s="148">
        <f t="shared" si="9"/>
        <v>200</v>
      </c>
    </row>
    <row r="28" spans="1:39" ht="16.5" thickBot="1">
      <c r="A28" s="109">
        <v>6</v>
      </c>
      <c r="B28" s="18" t="s">
        <v>75</v>
      </c>
      <c r="C28" s="96">
        <f>квалификация!I58</f>
        <v>951</v>
      </c>
      <c r="D28" s="97">
        <f t="shared" si="5"/>
        <v>1814</v>
      </c>
      <c r="E28" s="98">
        <f t="shared" si="6"/>
        <v>159.45454545454547</v>
      </c>
      <c r="F28" s="99">
        <v>130</v>
      </c>
      <c r="G28" s="99">
        <v>0</v>
      </c>
      <c r="H28" s="99">
        <v>195</v>
      </c>
      <c r="I28" s="99">
        <v>30</v>
      </c>
      <c r="J28" s="99">
        <v>178</v>
      </c>
      <c r="K28" s="99">
        <v>30</v>
      </c>
      <c r="L28" s="99">
        <v>166</v>
      </c>
      <c r="M28" s="99">
        <v>0</v>
      </c>
      <c r="N28" s="99">
        <v>134</v>
      </c>
      <c r="O28" s="99">
        <v>0</v>
      </c>
      <c r="P28" s="110"/>
      <c r="Q28" s="110"/>
      <c r="R28" s="110"/>
      <c r="S28" s="110"/>
      <c r="T28" s="97">
        <f t="shared" si="7"/>
        <v>60</v>
      </c>
      <c r="U28" s="98">
        <f t="shared" si="8"/>
        <v>167.25</v>
      </c>
      <c r="V28" s="96">
        <v>5</v>
      </c>
      <c r="W28" s="148">
        <f t="shared" si="9"/>
        <v>195</v>
      </c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113"/>
      <c r="AM28" s="113"/>
    </row>
    <row r="29" spans="1:23" ht="16.5" thickBot="1">
      <c r="A29" s="109">
        <v>5</v>
      </c>
      <c r="B29" s="18" t="s">
        <v>46</v>
      </c>
      <c r="C29" s="96">
        <f>квалификация!I57</f>
        <v>987</v>
      </c>
      <c r="D29" s="97">
        <f t="shared" si="5"/>
        <v>1726</v>
      </c>
      <c r="E29" s="98">
        <f t="shared" si="6"/>
        <v>156.9090909090909</v>
      </c>
      <c r="F29" s="99">
        <v>160</v>
      </c>
      <c r="G29" s="99">
        <v>0</v>
      </c>
      <c r="H29" s="99">
        <v>161</v>
      </c>
      <c r="I29" s="99">
        <v>0</v>
      </c>
      <c r="J29" s="99">
        <v>140</v>
      </c>
      <c r="K29" s="99">
        <v>0</v>
      </c>
      <c r="L29" s="99">
        <v>122</v>
      </c>
      <c r="M29" s="99">
        <v>0</v>
      </c>
      <c r="N29" s="99">
        <v>156</v>
      </c>
      <c r="O29" s="99">
        <v>0</v>
      </c>
      <c r="P29" s="110"/>
      <c r="Q29" s="110"/>
      <c r="R29" s="110"/>
      <c r="S29" s="110"/>
      <c r="T29" s="97">
        <f t="shared" si="7"/>
        <v>0</v>
      </c>
      <c r="U29" s="98">
        <f t="shared" si="8"/>
        <v>145.75</v>
      </c>
      <c r="V29" s="96">
        <v>6</v>
      </c>
      <c r="W29" s="148">
        <f t="shared" si="9"/>
        <v>161</v>
      </c>
    </row>
    <row r="31" spans="1:5" ht="12.75">
      <c r="A31" s="114"/>
      <c r="E31" t="s">
        <v>26</v>
      </c>
    </row>
    <row r="32" ht="12.75">
      <c r="A32" s="114"/>
    </row>
    <row r="33" ht="12.75">
      <c r="A33" s="114"/>
    </row>
    <row r="34" ht="12.75">
      <c r="A34" s="114"/>
    </row>
    <row r="35" ht="12.75">
      <c r="A35" s="114"/>
    </row>
    <row r="36" ht="12.75">
      <c r="A36" s="114"/>
    </row>
    <row r="37" ht="12.75">
      <c r="A37" s="114"/>
    </row>
    <row r="38" ht="12.75">
      <c r="A38" s="114"/>
    </row>
    <row r="39" ht="12.75">
      <c r="A39" s="114"/>
    </row>
    <row r="40" ht="12.75">
      <c r="A40" s="114"/>
    </row>
    <row r="41" ht="12.75">
      <c r="A41" s="114"/>
    </row>
    <row r="42" ht="12.75">
      <c r="A42" s="114"/>
    </row>
  </sheetData>
  <sheetProtection selectLockedCells="1" selectUnlockedCells="1"/>
  <mergeCells count="11">
    <mergeCell ref="B4:B5"/>
    <mergeCell ref="C4:C5"/>
    <mergeCell ref="D4:D5"/>
    <mergeCell ref="V4:V5"/>
    <mergeCell ref="A6:V6"/>
    <mergeCell ref="A23:V23"/>
    <mergeCell ref="E4:E5"/>
    <mergeCell ref="F4:S4"/>
    <mergeCell ref="T4:T5"/>
    <mergeCell ref="U4:U5"/>
    <mergeCell ref="A4:A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1">
      <selection activeCell="N5" sqref="N5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15"/>
      <c r="C2" s="115"/>
      <c r="D2" s="115"/>
      <c r="E2" s="115" t="s">
        <v>26</v>
      </c>
      <c r="F2" s="116" t="s">
        <v>27</v>
      </c>
      <c r="K2" s="2" t="s">
        <v>1</v>
      </c>
    </row>
    <row r="3" ht="14.25" customHeight="1">
      <c r="K3" s="2" t="s">
        <v>2</v>
      </c>
    </row>
    <row r="4" spans="2:6" ht="18">
      <c r="B4" s="117"/>
      <c r="C4" s="118"/>
      <c r="D4" s="118"/>
      <c r="E4" s="118"/>
      <c r="F4" s="117"/>
    </row>
    <row r="5" spans="2:7" ht="18">
      <c r="B5" s="117"/>
      <c r="C5" s="119"/>
      <c r="D5" s="120"/>
      <c r="E5" s="120"/>
      <c r="F5" s="121"/>
      <c r="G5" s="121"/>
    </row>
    <row r="6" spans="2:7" ht="18">
      <c r="B6" s="122">
        <v>4</v>
      </c>
      <c r="C6" s="123" t="str">
        <f>'раунд робин'!B10</f>
        <v>Котляров М.</v>
      </c>
      <c r="D6" s="124">
        <v>217</v>
      </c>
      <c r="E6" s="120"/>
      <c r="F6" s="125"/>
      <c r="G6" s="125"/>
    </row>
    <row r="7" spans="2:8" ht="18">
      <c r="B7" s="118"/>
      <c r="C7" s="126"/>
      <c r="D7" s="127"/>
      <c r="E7" s="128"/>
      <c r="F7" s="129"/>
      <c r="G7" s="120"/>
      <c r="H7" s="130"/>
    </row>
    <row r="8" spans="2:8" ht="18">
      <c r="B8" s="118"/>
      <c r="C8" s="130"/>
      <c r="D8" s="131"/>
      <c r="E8" s="120"/>
      <c r="F8" s="123" t="s">
        <v>87</v>
      </c>
      <c r="G8" s="124">
        <v>192</v>
      </c>
      <c r="H8" s="130"/>
    </row>
    <row r="9" spans="2:10" ht="18">
      <c r="B9" s="118"/>
      <c r="C9" s="130"/>
      <c r="D9" s="131"/>
      <c r="E9" s="120"/>
      <c r="F9" s="132"/>
      <c r="G9" s="127"/>
      <c r="H9" s="133"/>
      <c r="I9" s="119"/>
      <c r="J9" s="102"/>
    </row>
    <row r="10" spans="2:12" ht="18">
      <c r="B10" s="118"/>
      <c r="C10" s="119"/>
      <c r="D10" s="134"/>
      <c r="E10" s="121"/>
      <c r="F10" s="135"/>
      <c r="G10" s="121"/>
      <c r="H10" s="130"/>
      <c r="I10" s="123" t="s">
        <v>86</v>
      </c>
      <c r="J10" s="136">
        <v>169</v>
      </c>
      <c r="K10" s="102"/>
      <c r="L10" s="102"/>
    </row>
    <row r="11" spans="2:12" ht="18">
      <c r="B11" s="122">
        <v>3</v>
      </c>
      <c r="C11" s="123" t="str">
        <f>'раунд робин'!B9</f>
        <v>Егозарьян А.</v>
      </c>
      <c r="D11" s="121">
        <v>180</v>
      </c>
      <c r="E11" s="137">
        <v>2</v>
      </c>
      <c r="F11" s="135"/>
      <c r="G11" s="121"/>
      <c r="H11" s="130"/>
      <c r="I11" s="138"/>
      <c r="J11" s="139"/>
      <c r="K11" s="102"/>
      <c r="L11" s="102"/>
    </row>
    <row r="12" spans="2:12" ht="18">
      <c r="B12" s="118"/>
      <c r="C12" s="126"/>
      <c r="D12" s="120"/>
      <c r="E12" s="121"/>
      <c r="F12" s="140"/>
      <c r="G12" s="124"/>
      <c r="H12" s="141"/>
      <c r="I12" s="142"/>
      <c r="J12" s="139"/>
      <c r="K12" s="102"/>
      <c r="L12" s="123" t="s">
        <v>33</v>
      </c>
    </row>
    <row r="13" spans="2:12" ht="18">
      <c r="B13" s="118"/>
      <c r="C13" s="118"/>
      <c r="D13" s="143"/>
      <c r="E13" s="143"/>
      <c r="F13" s="123" t="str">
        <f>'раунд робин'!B8</f>
        <v>Безотосный А</v>
      </c>
      <c r="G13" s="121">
        <v>177</v>
      </c>
      <c r="H13" s="144">
        <v>1</v>
      </c>
      <c r="I13" s="142"/>
      <c r="J13" s="139"/>
      <c r="K13" s="102"/>
      <c r="L13" s="102"/>
    </row>
    <row r="14" spans="4:12" ht="18">
      <c r="D14" s="125"/>
      <c r="E14" s="125"/>
      <c r="F14" s="145"/>
      <c r="G14" s="120"/>
      <c r="H14" s="141"/>
      <c r="I14" s="146"/>
      <c r="J14" s="139"/>
      <c r="K14" s="102"/>
      <c r="L14" s="102"/>
    </row>
    <row r="15" spans="4:12" ht="18">
      <c r="D15" s="125"/>
      <c r="E15" s="125"/>
      <c r="F15" s="125"/>
      <c r="G15" s="125"/>
      <c r="H15" s="118"/>
      <c r="I15" s="123" t="str">
        <f>'раунд робин'!B7</f>
        <v>Марчеко П.</v>
      </c>
      <c r="J15" s="139">
        <v>191</v>
      </c>
      <c r="K15" s="102"/>
      <c r="L15" s="102"/>
    </row>
    <row r="16" spans="4:12" ht="18">
      <c r="D16" s="125"/>
      <c r="E16" s="125"/>
      <c r="F16" s="125"/>
      <c r="G16" s="125"/>
      <c r="I16" s="126"/>
      <c r="J16" s="139"/>
      <c r="K16" s="102"/>
      <c r="L16" s="102"/>
    </row>
    <row r="17" spans="2:12" ht="20.25">
      <c r="B17" s="115"/>
      <c r="C17" s="115"/>
      <c r="D17" s="116"/>
      <c r="E17" s="116" t="s">
        <v>28</v>
      </c>
      <c r="F17" s="116"/>
      <c r="G17" s="125"/>
      <c r="J17" s="139"/>
      <c r="K17" s="102"/>
      <c r="L17" s="102"/>
    </row>
    <row r="18" spans="4:12" ht="15.75">
      <c r="D18" s="125"/>
      <c r="E18" s="125"/>
      <c r="F18" s="125"/>
      <c r="G18" s="125"/>
      <c r="J18" s="139"/>
      <c r="K18" s="102"/>
      <c r="L18" s="102"/>
    </row>
    <row r="19" spans="2:10" ht="18">
      <c r="B19" s="117"/>
      <c r="C19" s="118"/>
      <c r="D19" s="143"/>
      <c r="E19" s="143"/>
      <c r="F19" s="147"/>
      <c r="G19" s="125"/>
      <c r="J19" s="4"/>
    </row>
    <row r="20" spans="2:10" ht="18">
      <c r="B20" s="117"/>
      <c r="C20" s="119"/>
      <c r="D20" s="120"/>
      <c r="E20" s="120"/>
      <c r="F20" s="121"/>
      <c r="G20" s="121"/>
      <c r="J20" s="4"/>
    </row>
    <row r="21" spans="2:10" ht="18">
      <c r="B21" s="122">
        <v>4</v>
      </c>
      <c r="C21" s="123" t="str">
        <f>'раунд робин'!B27</f>
        <v>Иванова О.</v>
      </c>
      <c r="D21" s="124">
        <v>180</v>
      </c>
      <c r="E21" s="120"/>
      <c r="F21" s="125"/>
      <c r="G21" s="125"/>
      <c r="H21" s="125"/>
      <c r="I21" s="125"/>
      <c r="J21" s="4"/>
    </row>
    <row r="22" spans="2:10" ht="18">
      <c r="B22" s="118"/>
      <c r="C22" s="132"/>
      <c r="D22" s="127"/>
      <c r="E22" s="128"/>
      <c r="F22" s="129"/>
      <c r="G22" s="120"/>
      <c r="H22" s="120"/>
      <c r="I22" s="125"/>
      <c r="J22" s="4"/>
    </row>
    <row r="23" spans="2:10" ht="18">
      <c r="B23" s="118"/>
      <c r="C23" s="135"/>
      <c r="D23" s="131"/>
      <c r="E23" s="120"/>
      <c r="F23" s="123" t="s">
        <v>29</v>
      </c>
      <c r="G23" s="124">
        <v>157</v>
      </c>
      <c r="H23" s="120"/>
      <c r="I23" s="125"/>
      <c r="J23" s="4"/>
    </row>
    <row r="24" spans="2:10" ht="18">
      <c r="B24" s="118"/>
      <c r="C24" s="135"/>
      <c r="D24" s="131"/>
      <c r="E24" s="120"/>
      <c r="F24" s="132"/>
      <c r="G24" s="127"/>
      <c r="H24" s="128"/>
      <c r="I24" s="129"/>
      <c r="J24" s="139"/>
    </row>
    <row r="25" spans="2:12" ht="18">
      <c r="B25" s="118"/>
      <c r="C25" s="140"/>
      <c r="D25" s="134"/>
      <c r="E25" s="121"/>
      <c r="F25" s="135"/>
      <c r="G25" s="121"/>
      <c r="H25" s="120"/>
      <c r="I25" s="123" t="s">
        <v>29</v>
      </c>
      <c r="J25" s="136">
        <v>170</v>
      </c>
      <c r="K25" s="102"/>
      <c r="L25" s="102"/>
    </row>
    <row r="26" spans="2:12" ht="18">
      <c r="B26" s="122">
        <v>3</v>
      </c>
      <c r="C26" s="123" t="str">
        <f>'раунд робин'!B26</f>
        <v>Ульянова А.</v>
      </c>
      <c r="D26" s="121">
        <v>163</v>
      </c>
      <c r="E26" s="137">
        <v>2</v>
      </c>
      <c r="F26" s="135"/>
      <c r="G26" s="121"/>
      <c r="H26" s="120"/>
      <c r="I26" s="132"/>
      <c r="J26" s="139"/>
      <c r="K26" s="102"/>
      <c r="L26" s="102"/>
    </row>
    <row r="27" spans="2:12" ht="18">
      <c r="B27" s="118"/>
      <c r="C27" s="145"/>
      <c r="D27" s="120"/>
      <c r="E27" s="121"/>
      <c r="F27" s="140"/>
      <c r="G27" s="124">
        <v>148</v>
      </c>
      <c r="H27" s="121"/>
      <c r="I27" s="135"/>
      <c r="J27" s="139"/>
      <c r="K27" s="102"/>
      <c r="L27" s="123" t="s">
        <v>36</v>
      </c>
    </row>
    <row r="28" spans="2:12" ht="18">
      <c r="B28" s="118"/>
      <c r="C28" s="143"/>
      <c r="D28" s="143"/>
      <c r="E28" s="143"/>
      <c r="F28" s="123" t="str">
        <f>'раунд робин'!B25</f>
        <v>Лихолай А.</v>
      </c>
      <c r="G28" s="121"/>
      <c r="H28" s="137">
        <v>1</v>
      </c>
      <c r="I28" s="135"/>
      <c r="J28" s="139"/>
      <c r="K28" s="102"/>
      <c r="L28" s="102"/>
    </row>
    <row r="29" spans="3:12" ht="18">
      <c r="C29" s="125"/>
      <c r="D29" s="125"/>
      <c r="E29" s="125"/>
      <c r="F29" s="145"/>
      <c r="G29" s="120"/>
      <c r="H29" s="121"/>
      <c r="I29" s="140"/>
      <c r="J29" s="139"/>
      <c r="K29" s="102"/>
      <c r="L29" s="102"/>
    </row>
    <row r="30" spans="3:12" ht="18">
      <c r="C30" s="125"/>
      <c r="D30" s="125"/>
      <c r="E30" s="125"/>
      <c r="F30" s="125"/>
      <c r="G30" s="125"/>
      <c r="H30" s="143"/>
      <c r="I30" s="123" t="str">
        <f>'раунд робин'!B24</f>
        <v>Корецкая Я.</v>
      </c>
      <c r="J30" s="139">
        <v>179</v>
      </c>
      <c r="K30" s="102"/>
      <c r="L30" s="102"/>
    </row>
    <row r="31" spans="9:12" ht="15.75">
      <c r="I31" s="138"/>
      <c r="J31" s="139"/>
      <c r="K31" s="102"/>
      <c r="L31" s="102"/>
    </row>
    <row r="32" spans="7:9" ht="12.75">
      <c r="G32" s="102"/>
      <c r="H32" s="102"/>
      <c r="I32" s="102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2013-01-25T10:58:19Z</cp:lastPrinted>
  <dcterms:created xsi:type="dcterms:W3CDTF">2013-01-31T19:51:15Z</dcterms:created>
  <dcterms:modified xsi:type="dcterms:W3CDTF">2013-01-31T19:51:16Z</dcterms:modified>
  <cp:category/>
  <cp:version/>
  <cp:contentType/>
  <cp:contentStatus/>
</cp:coreProperties>
</file>